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800" activeTab="1"/>
  </bookViews>
  <sheets>
    <sheet name="Optagelsestal_Uddannelser" sheetId="4" r:id="rId1"/>
    <sheet name="Optagelsestal_Lokationer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5" l="1"/>
  <c r="L17" i="5"/>
  <c r="L14" i="5"/>
  <c r="L13" i="5"/>
  <c r="L12" i="5"/>
  <c r="L9" i="5"/>
  <c r="L8" i="5"/>
  <c r="L7" i="5"/>
  <c r="L5" i="5"/>
  <c r="K20" i="5"/>
  <c r="K17" i="5"/>
  <c r="K14" i="5"/>
  <c r="K13" i="5"/>
  <c r="K12" i="5"/>
  <c r="K9" i="5"/>
  <c r="K8" i="5"/>
  <c r="K7" i="5"/>
  <c r="K5" i="5"/>
  <c r="I21" i="5"/>
  <c r="I20" i="5"/>
  <c r="I17" i="5"/>
  <c r="I14" i="5"/>
  <c r="I13" i="5"/>
  <c r="I12" i="5"/>
  <c r="I9" i="5" l="1"/>
  <c r="I8" i="5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2" i="4"/>
  <c r="L51" i="4"/>
  <c r="L50" i="4"/>
  <c r="L49" i="4"/>
  <c r="L47" i="4"/>
  <c r="L46" i="4"/>
  <c r="L45" i="4"/>
  <c r="L44" i="4"/>
  <c r="L42" i="4"/>
  <c r="L39" i="4"/>
  <c r="L38" i="4"/>
  <c r="L37" i="4"/>
  <c r="L36" i="4"/>
  <c r="L35" i="4"/>
  <c r="L34" i="4"/>
  <c r="L33" i="4"/>
  <c r="L32" i="4"/>
  <c r="L31" i="4"/>
  <c r="L30" i="4"/>
  <c r="L28" i="4"/>
  <c r="L27" i="4"/>
  <c r="L26" i="4"/>
  <c r="L25" i="4"/>
  <c r="L24" i="4"/>
  <c r="L23" i="4"/>
  <c r="L22" i="4"/>
  <c r="L21" i="4"/>
  <c r="L19" i="4"/>
  <c r="L18" i="4"/>
  <c r="L17" i="4"/>
  <c r="L16" i="4"/>
  <c r="L14" i="4"/>
  <c r="L13" i="4"/>
  <c r="L12" i="4"/>
  <c r="L11" i="4"/>
  <c r="L10" i="4"/>
  <c r="L9" i="4"/>
  <c r="L8" i="4"/>
  <c r="L7" i="4"/>
  <c r="L5" i="4"/>
  <c r="I7" i="5" l="1"/>
  <c r="I5" i="5" s="1"/>
  <c r="I18" i="5" s="1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2" i="4"/>
  <c r="K51" i="4"/>
  <c r="K50" i="4"/>
  <c r="K49" i="4"/>
  <c r="K47" i="4"/>
  <c r="K46" i="4"/>
  <c r="K45" i="4"/>
  <c r="K44" i="4"/>
  <c r="K42" i="4"/>
  <c r="K39" i="4"/>
  <c r="K38" i="4"/>
  <c r="K37" i="4"/>
  <c r="K36" i="4"/>
  <c r="K35" i="4"/>
  <c r="K34" i="4"/>
  <c r="K33" i="4"/>
  <c r="K32" i="4"/>
  <c r="K31" i="4"/>
  <c r="K30" i="4"/>
  <c r="K28" i="4"/>
  <c r="K27" i="4"/>
  <c r="K26" i="4"/>
  <c r="K25" i="4"/>
  <c r="K24" i="4"/>
  <c r="K23" i="4"/>
  <c r="K22" i="4"/>
  <c r="K21" i="4"/>
  <c r="K19" i="4"/>
  <c r="K18" i="4"/>
  <c r="K17" i="4"/>
  <c r="K16" i="4"/>
  <c r="K14" i="4"/>
  <c r="K13" i="4"/>
  <c r="K12" i="4"/>
  <c r="K11" i="4"/>
  <c r="K10" i="4"/>
  <c r="K9" i="4"/>
  <c r="K8" i="4"/>
  <c r="K7" i="4"/>
  <c r="K5" i="4"/>
  <c r="I5" i="4"/>
  <c r="I54" i="4"/>
  <c r="I30" i="4"/>
  <c r="I16" i="4"/>
  <c r="I7" i="4"/>
  <c r="I10" i="5" l="1"/>
  <c r="I15" i="5"/>
  <c r="G9" i="5"/>
  <c r="F9" i="5"/>
  <c r="G14" i="5"/>
  <c r="F14" i="5"/>
  <c r="H14" i="5"/>
  <c r="H9" i="5"/>
  <c r="H54" i="4" l="1"/>
  <c r="H30" i="4"/>
  <c r="G13" i="5" l="1"/>
  <c r="H13" i="5"/>
  <c r="G20" i="5"/>
  <c r="G17" i="5"/>
  <c r="G8" i="5"/>
  <c r="H20" i="5"/>
  <c r="H17" i="5"/>
  <c r="H8" i="5"/>
  <c r="H7" i="5" s="1"/>
  <c r="H7" i="4"/>
  <c r="G7" i="4"/>
  <c r="H16" i="4"/>
  <c r="H5" i="4" l="1"/>
  <c r="G30" i="4"/>
  <c r="G54" i="4"/>
  <c r="F54" i="4"/>
  <c r="F30" i="4"/>
  <c r="G16" i="4" l="1"/>
  <c r="F16" i="4"/>
  <c r="F7" i="4"/>
  <c r="F5" i="4" l="1"/>
  <c r="G5" i="4"/>
  <c r="H12" i="5" l="1"/>
  <c r="G12" i="5"/>
  <c r="F12" i="5"/>
  <c r="G7" i="5"/>
  <c r="F7" i="5"/>
  <c r="G5" i="5" l="1"/>
  <c r="F5" i="5"/>
  <c r="F10" i="5" l="1"/>
  <c r="F18" i="5"/>
  <c r="F21" i="5"/>
  <c r="G15" i="5"/>
  <c r="G18" i="5"/>
  <c r="G21" i="5"/>
  <c r="F15" i="5"/>
  <c r="G10" i="5"/>
  <c r="H5" i="5"/>
  <c r="H10" i="5" s="1"/>
  <c r="H21" i="5" l="1"/>
  <c r="H15" i="5"/>
  <c r="H18" i="5"/>
</calcChain>
</file>

<file path=xl/sharedStrings.xml><?xml version="1.0" encoding="utf-8"?>
<sst xmlns="http://schemas.openxmlformats.org/spreadsheetml/2006/main" count="196" uniqueCount="84">
  <si>
    <t>SUNDHED</t>
  </si>
  <si>
    <t>PÆDAGOGIK OG SAMFUND</t>
  </si>
  <si>
    <t>TEKNOLOGI OG BYGGERI</t>
  </si>
  <si>
    <t>BUSINESS</t>
  </si>
  <si>
    <t>Udvikling 2017-2018</t>
  </si>
  <si>
    <t>Antal +/-</t>
  </si>
  <si>
    <t>% +/-</t>
  </si>
  <si>
    <t>Sygeplejerskeuddannelsen i Svendborg</t>
  </si>
  <si>
    <t>Sygeplejerskeuddannelsen i Odense</t>
  </si>
  <si>
    <t>Sygeplejerskeuddannelsen i Vejle</t>
  </si>
  <si>
    <t>Bioanalytikeruddannelsen</t>
  </si>
  <si>
    <t>Ergoterapeutuddannelsen</t>
  </si>
  <si>
    <t>Fysioterapeutuddannelsen</t>
  </si>
  <si>
    <t>Radiografuddannelsen</t>
  </si>
  <si>
    <t>Læreruddannelsen på Fyn</t>
  </si>
  <si>
    <t>Læreruddannelsen på Fyn netbaseret*</t>
  </si>
  <si>
    <t>Læreruddannelsen i Jelling</t>
  </si>
  <si>
    <t>Læreruddannelsen i Jelling netbaseret*</t>
  </si>
  <si>
    <t>Pædagoguddannelsen i Odense</t>
  </si>
  <si>
    <t>Pædagoguddannelsen i Jelling</t>
  </si>
  <si>
    <t>Pædagoguddannelsen i Svendborg</t>
  </si>
  <si>
    <t>Socialrådgiveruddannelsen i Odense</t>
  </si>
  <si>
    <t>Socialrådgiveruddannelsen, it-baseret</t>
  </si>
  <si>
    <t>Socialrådgiveruddannelsen i Vejle</t>
  </si>
  <si>
    <t xml:space="preserve">Administrationsbacheloruddannelsen </t>
  </si>
  <si>
    <t>Administrationsbacheloruddannelsen, it-baseret</t>
  </si>
  <si>
    <t>Byggekoordinator</t>
  </si>
  <si>
    <t>Bygningskonstruktør</t>
  </si>
  <si>
    <t>Architectural tech., INT</t>
  </si>
  <si>
    <t>Autoteknolog</t>
  </si>
  <si>
    <t>Automationsteknolog</t>
  </si>
  <si>
    <t>Installatør EL, Odense</t>
  </si>
  <si>
    <t>Installatør El, Vejle</t>
  </si>
  <si>
    <t>Installatør VVS</t>
  </si>
  <si>
    <t>Logistikøkonom</t>
  </si>
  <si>
    <t>Logistics Management</t>
  </si>
  <si>
    <t xml:space="preserve">Produktionsteknolog </t>
  </si>
  <si>
    <t>Multimediedesigner DK</t>
  </si>
  <si>
    <t>IT- teknolog DK</t>
  </si>
  <si>
    <t>IT-teknolog INT</t>
  </si>
  <si>
    <t>Datamatiker, Odense</t>
  </si>
  <si>
    <t>Datamatiker, Vejle</t>
  </si>
  <si>
    <t>Multimediedesigner</t>
  </si>
  <si>
    <t>IT Technology</t>
  </si>
  <si>
    <t xml:space="preserve">IT Teknolog </t>
  </si>
  <si>
    <t>BA in Architectural technology and construction management</t>
  </si>
  <si>
    <t>Pba i Bygningskonstruktion</t>
  </si>
  <si>
    <t>Procesteknolog, Odense</t>
  </si>
  <si>
    <t>Procesteknolog, Vejle</t>
  </si>
  <si>
    <t>Laborant</t>
  </si>
  <si>
    <t>Jordbrugsteknolog</t>
  </si>
  <si>
    <t>Finansøkonom</t>
  </si>
  <si>
    <t>Financial controller</t>
  </si>
  <si>
    <t>Markedsføringsøkonom</t>
  </si>
  <si>
    <t>Marketing Management</t>
  </si>
  <si>
    <t>Handelsøkonom, Vejle</t>
  </si>
  <si>
    <t>Handelsøkonom, Odense</t>
  </si>
  <si>
    <t>Serviceøkonom, Odense</t>
  </si>
  <si>
    <t>Serviceøkonom, Vejle</t>
  </si>
  <si>
    <t>Service, Hospitality and Tourism Management, Odense</t>
  </si>
  <si>
    <t>Service, Hospitality and Tourism Management, Vejle</t>
  </si>
  <si>
    <t>Pba i Finans</t>
  </si>
  <si>
    <t>TOTAL</t>
  </si>
  <si>
    <t xml:space="preserve">ODENSE </t>
  </si>
  <si>
    <t>Niels Bohrs Alle</t>
  </si>
  <si>
    <t>VEJLE</t>
  </si>
  <si>
    <t>Vestre Engvej</t>
  </si>
  <si>
    <t>JELLING</t>
  </si>
  <si>
    <t>SVENDBORG</t>
  </si>
  <si>
    <t>Energiteknolog, Odense</t>
  </si>
  <si>
    <t>Multimedia Design and Communication**</t>
  </si>
  <si>
    <t>Computer Science**</t>
  </si>
  <si>
    <t>** Udbuddet er udgået pga. dimensionering</t>
  </si>
  <si>
    <t>Andel af samlet optag</t>
  </si>
  <si>
    <t>Udvikling 2018-2019</t>
  </si>
  <si>
    <t>Boulevarden</t>
  </si>
  <si>
    <t>Seebladsgade</t>
  </si>
  <si>
    <t>Hovedtal 26. juli 2019</t>
  </si>
  <si>
    <t>De officielle tal som ministeriet fra KOT udsender den 26. juli 2019</t>
  </si>
  <si>
    <t>Energiteknolog, Vejle**</t>
  </si>
  <si>
    <t>Læreruddannelsen på Fyn netbaseret</t>
  </si>
  <si>
    <t>*Ej udbudt i 2019</t>
  </si>
  <si>
    <t>Udbuddet lukket i 2019</t>
  </si>
  <si>
    <t>Optagelsestal pr. 26. juli opgjort efter lokation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</si>
</sst>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6699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3366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/>
    <xf numFmtId="0" fontId="0" fillId="0" borderId="0" xfId="0"/>
    <xf numFmtId="0" fontId="3" fillId="0" borderId="0" xfId="0" applyFont="1"/>
    <xf numFmtId="0" fontId="5" fillId="2" borderId="0" xfId="0" applyFont="1" applyFill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7" fillId="2" borderId="0" xfId="0" applyFont="1" applyFill="1"/>
    <xf numFmtId="0" fontId="6" fillId="3" borderId="0" xfId="1" applyFont="1" applyFill="1" applyBorder="1" applyAlignment="1">
      <alignment horizontal="left"/>
    </xf>
    <xf numFmtId="0" fontId="5" fillId="0" borderId="0" xfId="0" applyFont="1"/>
    <xf numFmtId="1" fontId="7" fillId="2" borderId="0" xfId="0" applyNumberFormat="1" applyFont="1" applyFill="1"/>
    <xf numFmtId="1" fontId="0" fillId="0" borderId="0" xfId="0" applyNumberFormat="1"/>
    <xf numFmtId="1" fontId="5" fillId="2" borderId="0" xfId="0" applyNumberFormat="1" applyFont="1" applyFill="1"/>
    <xf numFmtId="1" fontId="0" fillId="2" borderId="0" xfId="0" applyNumberFormat="1" applyFill="1"/>
    <xf numFmtId="0" fontId="0" fillId="0" borderId="0" xfId="0" applyAlignment="1">
      <alignment wrapText="1"/>
    </xf>
    <xf numFmtId="0" fontId="7" fillId="0" borderId="0" xfId="0" applyFont="1" applyFill="1"/>
    <xf numFmtId="1" fontId="7" fillId="0" borderId="0" xfId="0" applyNumberFormat="1" applyFont="1" applyFill="1"/>
    <xf numFmtId="1" fontId="0" fillId="0" borderId="0" xfId="0" applyNumberFormat="1" applyFill="1"/>
    <xf numFmtId="0" fontId="5" fillId="0" borderId="0" xfId="0" applyFont="1" applyFill="1"/>
    <xf numFmtId="1" fontId="5" fillId="0" borderId="0" xfId="0" applyNumberFormat="1" applyFont="1" applyFill="1"/>
    <xf numFmtId="0" fontId="3" fillId="0" borderId="0" xfId="0" applyFont="1"/>
    <xf numFmtId="0" fontId="0" fillId="0" borderId="0" xfId="0"/>
    <xf numFmtId="9" fontId="3" fillId="0" borderId="0" xfId="0" applyNumberFormat="1" applyFont="1"/>
    <xf numFmtId="9" fontId="0" fillId="0" borderId="0" xfId="0" applyNumberFormat="1"/>
    <xf numFmtId="9" fontId="7" fillId="2" borderId="0" xfId="0" applyNumberFormat="1" applyFont="1" applyFill="1"/>
    <xf numFmtId="9" fontId="0" fillId="2" borderId="0" xfId="0" applyNumberFormat="1" applyFill="1"/>
    <xf numFmtId="9" fontId="0" fillId="0" borderId="0" xfId="0" applyNumberFormat="1" applyBorder="1"/>
    <xf numFmtId="9" fontId="0" fillId="0" borderId="0" xfId="0" applyNumberFormat="1" applyFill="1" applyBorder="1"/>
    <xf numFmtId="9" fontId="4" fillId="0" borderId="0" xfId="0" applyNumberFormat="1" applyFont="1" applyFill="1"/>
    <xf numFmtId="0" fontId="2" fillId="0" borderId="0" xfId="0" applyFon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7" fillId="2" borderId="0" xfId="0" applyFont="1" applyFill="1"/>
    <xf numFmtId="0" fontId="0" fillId="0" borderId="0" xfId="0"/>
    <xf numFmtId="0" fontId="7" fillId="2" borderId="0" xfId="0" applyFont="1" applyFill="1"/>
    <xf numFmtId="0" fontId="5" fillId="2" borderId="0" xfId="0" applyFont="1" applyFill="1"/>
    <xf numFmtId="9" fontId="2" fillId="0" borderId="0" xfId="0" applyNumberFormat="1" applyFont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 applyFill="1" applyBorder="1"/>
    <xf numFmtId="0" fontId="0" fillId="0" borderId="0" xfId="0"/>
    <xf numFmtId="0" fontId="7" fillId="2" borderId="0" xfId="0" applyFont="1" applyFill="1"/>
    <xf numFmtId="0" fontId="5" fillId="2" borderId="0" xfId="0" applyFont="1" applyFill="1"/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workbookViewId="0">
      <pane ySplit="5" topLeftCell="A87" activePane="bottomLeft" state="frozen"/>
      <selection pane="bottomLeft" activeCell="I63" sqref="I63"/>
    </sheetView>
  </sheetViews>
  <sheetFormatPr defaultRowHeight="15" outlineLevelRow="1" x14ac:dyDescent="0.25"/>
  <cols>
    <col min="5" max="5" width="18.28515625" customWidth="1"/>
    <col min="6" max="8" width="5.42578125" bestFit="1" customWidth="1"/>
    <col min="9" max="9" width="11.42578125" style="32" customWidth="1"/>
    <col min="12" max="12" width="12.7109375" style="25" bestFit="1" customWidth="1"/>
  </cols>
  <sheetData>
    <row r="1" spans="1:29" s="4" customFormat="1" ht="21" x14ac:dyDescent="0.4">
      <c r="A1" s="4" t="s">
        <v>77</v>
      </c>
      <c r="I1" s="22"/>
      <c r="L1" s="24"/>
    </row>
    <row r="2" spans="1:29" ht="14.45" x14ac:dyDescent="0.3">
      <c r="A2" s="44" t="s">
        <v>78</v>
      </c>
      <c r="B2" s="44"/>
      <c r="C2" s="44"/>
      <c r="D2" s="44"/>
      <c r="E2" s="44"/>
      <c r="K2" s="31" t="s">
        <v>74</v>
      </c>
      <c r="L2" s="3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9" ht="14.45" x14ac:dyDescent="0.3">
      <c r="A3" s="44"/>
      <c r="B3" s="44"/>
      <c r="C3" s="44"/>
      <c r="D3" s="44"/>
      <c r="E3" s="44"/>
      <c r="K3" s="31" t="s">
        <v>5</v>
      </c>
      <c r="L3" s="39" t="s">
        <v>6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ht="14.45" x14ac:dyDescent="0.3">
      <c r="A4" s="44"/>
      <c r="B4" s="44"/>
      <c r="C4" s="44"/>
      <c r="D4" s="44"/>
      <c r="E4" s="44"/>
      <c r="F4" s="31">
        <v>2016</v>
      </c>
      <c r="G4" s="31">
        <v>2017</v>
      </c>
      <c r="H4" s="31">
        <v>2018</v>
      </c>
      <c r="I4" s="31">
        <v>2019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9" ht="15.6" x14ac:dyDescent="0.3">
      <c r="A5" s="45" t="s">
        <v>62</v>
      </c>
      <c r="B5" s="45"/>
      <c r="C5" s="45"/>
      <c r="D5" s="45"/>
      <c r="E5" s="45"/>
      <c r="F5" s="9">
        <f>F7+F16+F30+F54</f>
        <v>3775</v>
      </c>
      <c r="G5" s="9">
        <f>G7+G16+G30+G54</f>
        <v>3594</v>
      </c>
      <c r="H5" s="9">
        <f>H7+H16+H30+H54</f>
        <v>3660</v>
      </c>
      <c r="I5" s="35">
        <f>I7+I16+I30+I54</f>
        <v>3830</v>
      </c>
      <c r="J5" s="9"/>
      <c r="K5" s="9">
        <f>I5-H5</f>
        <v>170</v>
      </c>
      <c r="L5" s="26">
        <f>(K5/H5)</f>
        <v>4.6448087431693992E-2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  <c r="AC5" s="8"/>
    </row>
    <row r="6" spans="1:29" ht="14.45" x14ac:dyDescent="0.3">
      <c r="A6" s="44"/>
      <c r="B6" s="44"/>
      <c r="C6" s="44"/>
      <c r="D6" s="44"/>
      <c r="E6" s="4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19"/>
      <c r="AC6" s="8"/>
    </row>
    <row r="7" spans="1:29" s="8" customFormat="1" ht="15" customHeight="1" x14ac:dyDescent="0.3">
      <c r="A7" s="46" t="s">
        <v>0</v>
      </c>
      <c r="B7" s="46"/>
      <c r="C7" s="46"/>
      <c r="D7" s="46"/>
      <c r="E7" s="46"/>
      <c r="F7" s="2">
        <f t="shared" ref="F7:I7" si="0">SUM(F8:F14)</f>
        <v>823</v>
      </c>
      <c r="G7" s="2">
        <f t="shared" si="0"/>
        <v>832</v>
      </c>
      <c r="H7" s="2">
        <f t="shared" si="0"/>
        <v>881</v>
      </c>
      <c r="I7" s="2">
        <f t="shared" si="0"/>
        <v>969</v>
      </c>
      <c r="J7" s="2"/>
      <c r="K7" s="2">
        <f t="shared" ref="K7:K14" si="1">I7-H7</f>
        <v>88</v>
      </c>
      <c r="L7" s="27">
        <f t="shared" ref="L7:L14" si="2">(K7/H7)</f>
        <v>9.9886492622020429E-2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/>
    </row>
    <row r="8" spans="1:29" ht="15" customHeight="1" outlineLevel="1" x14ac:dyDescent="0.3">
      <c r="A8" s="44" t="s">
        <v>7</v>
      </c>
      <c r="B8" s="44" t="s">
        <v>7</v>
      </c>
      <c r="C8" s="44" t="s">
        <v>7</v>
      </c>
      <c r="D8" s="44" t="s">
        <v>7</v>
      </c>
      <c r="E8" s="44" t="s">
        <v>7</v>
      </c>
      <c r="F8">
        <v>80</v>
      </c>
      <c r="G8">
        <v>84</v>
      </c>
      <c r="H8">
        <v>96</v>
      </c>
      <c r="I8" s="32">
        <v>97</v>
      </c>
      <c r="K8">
        <f t="shared" si="1"/>
        <v>1</v>
      </c>
      <c r="L8" s="25">
        <f t="shared" si="2"/>
        <v>1.0416666666666666E-2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9"/>
      <c r="AC8" s="8"/>
    </row>
    <row r="9" spans="1:29" ht="15" customHeight="1" outlineLevel="1" x14ac:dyDescent="0.3">
      <c r="A9" s="44" t="s">
        <v>8</v>
      </c>
      <c r="B9" s="44" t="s">
        <v>8</v>
      </c>
      <c r="C9" s="44" t="s">
        <v>8</v>
      </c>
      <c r="D9" s="44" t="s">
        <v>8</v>
      </c>
      <c r="E9" s="44" t="s">
        <v>8</v>
      </c>
      <c r="F9">
        <v>220</v>
      </c>
      <c r="G9">
        <v>225</v>
      </c>
      <c r="H9">
        <v>246</v>
      </c>
      <c r="I9" s="32">
        <v>276</v>
      </c>
      <c r="K9">
        <f t="shared" si="1"/>
        <v>30</v>
      </c>
      <c r="L9" s="25">
        <f t="shared" si="2"/>
        <v>0.12195121951219512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19"/>
      <c r="AC9" s="8"/>
    </row>
    <row r="10" spans="1:29" ht="15" customHeight="1" outlineLevel="1" x14ac:dyDescent="0.3">
      <c r="A10" s="44" t="s">
        <v>9</v>
      </c>
      <c r="B10" s="44" t="s">
        <v>9</v>
      </c>
      <c r="C10" s="44" t="s">
        <v>9</v>
      </c>
      <c r="D10" s="44" t="s">
        <v>9</v>
      </c>
      <c r="E10" s="44" t="s">
        <v>9</v>
      </c>
      <c r="F10">
        <v>192</v>
      </c>
      <c r="G10">
        <v>192</v>
      </c>
      <c r="H10">
        <v>214</v>
      </c>
      <c r="I10" s="32">
        <v>240</v>
      </c>
      <c r="K10">
        <f t="shared" si="1"/>
        <v>26</v>
      </c>
      <c r="L10" s="25">
        <f t="shared" si="2"/>
        <v>0.12149532710280374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19"/>
      <c r="AC10" s="8"/>
    </row>
    <row r="11" spans="1:29" ht="15" customHeight="1" outlineLevel="1" x14ac:dyDescent="0.3">
      <c r="A11" s="44" t="s">
        <v>10</v>
      </c>
      <c r="B11" s="44"/>
      <c r="C11" s="44"/>
      <c r="D11" s="44"/>
      <c r="E11" s="44"/>
      <c r="F11">
        <v>37</v>
      </c>
      <c r="G11">
        <v>37</v>
      </c>
      <c r="H11">
        <v>25</v>
      </c>
      <c r="I11" s="32">
        <v>51</v>
      </c>
      <c r="K11">
        <f t="shared" si="1"/>
        <v>26</v>
      </c>
      <c r="L11" s="25">
        <f t="shared" si="2"/>
        <v>1.04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8"/>
      <c r="AA11" s="8"/>
      <c r="AB11" s="19"/>
      <c r="AC11" s="8"/>
    </row>
    <row r="12" spans="1:29" ht="15" customHeight="1" outlineLevel="1" x14ac:dyDescent="0.3">
      <c r="A12" s="44" t="s">
        <v>11</v>
      </c>
      <c r="B12" s="44"/>
      <c r="C12" s="44"/>
      <c r="D12" s="44"/>
      <c r="E12" s="44"/>
      <c r="F12">
        <v>82</v>
      </c>
      <c r="G12">
        <v>82</v>
      </c>
      <c r="H12">
        <v>85</v>
      </c>
      <c r="I12" s="32">
        <v>86</v>
      </c>
      <c r="K12">
        <f t="shared" si="1"/>
        <v>1</v>
      </c>
      <c r="L12" s="25">
        <f t="shared" si="2"/>
        <v>1.1764705882352941E-2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19"/>
      <c r="AC12" s="8"/>
    </row>
    <row r="13" spans="1:29" ht="15" customHeight="1" outlineLevel="1" x14ac:dyDescent="0.3">
      <c r="A13" s="44" t="s">
        <v>12</v>
      </c>
      <c r="B13" s="44"/>
      <c r="C13" s="44"/>
      <c r="D13" s="44"/>
      <c r="E13" s="44"/>
      <c r="F13">
        <v>140</v>
      </c>
      <c r="G13">
        <v>140</v>
      </c>
      <c r="H13">
        <v>142</v>
      </c>
      <c r="I13" s="32">
        <v>145</v>
      </c>
      <c r="K13">
        <f t="shared" si="1"/>
        <v>3</v>
      </c>
      <c r="L13" s="25">
        <f t="shared" si="2"/>
        <v>2.1126760563380281E-2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9"/>
      <c r="AC13" s="8"/>
    </row>
    <row r="14" spans="1:29" ht="15" customHeight="1" outlineLevel="1" x14ac:dyDescent="0.3">
      <c r="A14" s="44" t="s">
        <v>13</v>
      </c>
      <c r="B14" s="44"/>
      <c r="C14" s="44"/>
      <c r="D14" s="44"/>
      <c r="E14" s="44"/>
      <c r="F14">
        <v>72</v>
      </c>
      <c r="G14">
        <v>72</v>
      </c>
      <c r="H14">
        <v>73</v>
      </c>
      <c r="I14" s="32">
        <v>74</v>
      </c>
      <c r="K14">
        <f t="shared" si="1"/>
        <v>1</v>
      </c>
      <c r="L14" s="25">
        <f t="shared" si="2"/>
        <v>1.3698630136986301E-2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19"/>
      <c r="AC14" s="8"/>
    </row>
    <row r="15" spans="1:29" ht="15" customHeight="1" x14ac:dyDescent="0.3">
      <c r="A15" s="44"/>
      <c r="B15" s="44"/>
      <c r="C15" s="44"/>
      <c r="D15" s="44"/>
      <c r="E15" s="4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8"/>
      <c r="AA15" s="8"/>
      <c r="AB15" s="19"/>
      <c r="AC15" s="8"/>
    </row>
    <row r="16" spans="1:29" s="8" customFormat="1" ht="15" customHeight="1" x14ac:dyDescent="0.25">
      <c r="A16" s="46" t="s">
        <v>1</v>
      </c>
      <c r="B16" s="46"/>
      <c r="C16" s="46"/>
      <c r="D16" s="46"/>
      <c r="E16" s="46"/>
      <c r="F16" s="2">
        <f t="shared" ref="F16:I16" si="3">SUM(F17:F28)</f>
        <v>1367</v>
      </c>
      <c r="G16" s="2">
        <f t="shared" si="3"/>
        <v>1362</v>
      </c>
      <c r="H16" s="2">
        <f t="shared" si="3"/>
        <v>1366</v>
      </c>
      <c r="I16" s="2">
        <f t="shared" si="3"/>
        <v>1381</v>
      </c>
      <c r="J16" s="2"/>
      <c r="K16" s="2">
        <f t="shared" ref="K16:K28" si="4">I16-H16</f>
        <v>15</v>
      </c>
      <c r="L16" s="27">
        <f t="shared" ref="L16:L28" si="5">(K16/H16)</f>
        <v>1.0980966325036604E-2</v>
      </c>
      <c r="AB16" s="19"/>
    </row>
    <row r="17" spans="1:29" ht="15" customHeight="1" outlineLevel="1" x14ac:dyDescent="0.25">
      <c r="A17" s="44" t="s">
        <v>14</v>
      </c>
      <c r="B17" s="44" t="s">
        <v>14</v>
      </c>
      <c r="C17" s="44" t="s">
        <v>14</v>
      </c>
      <c r="D17" s="44" t="s">
        <v>14</v>
      </c>
      <c r="E17" s="44" t="s">
        <v>14</v>
      </c>
      <c r="F17">
        <v>237</v>
      </c>
      <c r="G17">
        <v>283</v>
      </c>
      <c r="H17">
        <v>227</v>
      </c>
      <c r="I17" s="32">
        <v>197</v>
      </c>
      <c r="K17">
        <f t="shared" si="4"/>
        <v>-30</v>
      </c>
      <c r="L17" s="25">
        <f t="shared" si="5"/>
        <v>-0.13215859030837004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8"/>
      <c r="AA17" s="8"/>
      <c r="AB17" s="19"/>
      <c r="AC17" s="8"/>
    </row>
    <row r="18" spans="1:29" ht="15" customHeight="1" outlineLevel="1" x14ac:dyDescent="0.25">
      <c r="A18" s="44" t="s">
        <v>80</v>
      </c>
      <c r="B18" s="44" t="s">
        <v>15</v>
      </c>
      <c r="C18" s="44" t="s">
        <v>15</v>
      </c>
      <c r="D18" s="44" t="s">
        <v>15</v>
      </c>
      <c r="E18" s="44" t="s">
        <v>15</v>
      </c>
      <c r="H18">
        <v>20</v>
      </c>
      <c r="I18" s="32">
        <v>20</v>
      </c>
      <c r="K18">
        <f t="shared" si="4"/>
        <v>0</v>
      </c>
      <c r="L18" s="25">
        <f t="shared" si="5"/>
        <v>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9" ht="15" customHeight="1" outlineLevel="1" x14ac:dyDescent="0.25">
      <c r="A19" s="44" t="s">
        <v>16</v>
      </c>
      <c r="B19" s="44" t="s">
        <v>16</v>
      </c>
      <c r="C19" s="44" t="s">
        <v>16</v>
      </c>
      <c r="D19" s="44" t="s">
        <v>16</v>
      </c>
      <c r="E19" s="44" t="s">
        <v>16</v>
      </c>
      <c r="F19">
        <v>124</v>
      </c>
      <c r="G19">
        <v>84</v>
      </c>
      <c r="H19">
        <v>76</v>
      </c>
      <c r="I19" s="32">
        <v>94</v>
      </c>
      <c r="K19">
        <f t="shared" si="4"/>
        <v>18</v>
      </c>
      <c r="L19" s="25">
        <f t="shared" si="5"/>
        <v>0.23684210526315788</v>
      </c>
      <c r="P19" s="16"/>
      <c r="Q19" s="16"/>
      <c r="R19" s="16"/>
      <c r="S19" s="16"/>
      <c r="T19" s="16"/>
      <c r="U19" s="3"/>
      <c r="V19" s="3"/>
      <c r="W19" s="3"/>
      <c r="X19" s="3"/>
      <c r="Y19" s="3"/>
      <c r="Z19" s="3"/>
      <c r="AA19" s="3"/>
      <c r="AB19" s="3"/>
    </row>
    <row r="20" spans="1:29" ht="15" customHeight="1" outlineLevel="1" x14ac:dyDescent="0.35">
      <c r="A20" s="44" t="s">
        <v>17</v>
      </c>
      <c r="B20" s="44" t="s">
        <v>17</v>
      </c>
      <c r="C20" s="44" t="s">
        <v>17</v>
      </c>
      <c r="D20" s="44" t="s">
        <v>17</v>
      </c>
      <c r="E20" s="44" t="s">
        <v>17</v>
      </c>
      <c r="H20">
        <v>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9" ht="15" customHeight="1" outlineLevel="1" x14ac:dyDescent="0.25">
      <c r="A21" s="44" t="s">
        <v>18</v>
      </c>
      <c r="B21" s="44" t="s">
        <v>18</v>
      </c>
      <c r="C21" s="44" t="s">
        <v>18</v>
      </c>
      <c r="D21" s="44" t="s">
        <v>18</v>
      </c>
      <c r="E21" s="44" t="s">
        <v>18</v>
      </c>
      <c r="F21">
        <v>331</v>
      </c>
      <c r="G21">
        <v>331</v>
      </c>
      <c r="H21">
        <v>349</v>
      </c>
      <c r="I21" s="32">
        <v>365</v>
      </c>
      <c r="K21">
        <f t="shared" si="4"/>
        <v>16</v>
      </c>
      <c r="L21" s="25">
        <f t="shared" si="5"/>
        <v>4.5845272206303724E-2</v>
      </c>
    </row>
    <row r="22" spans="1:29" ht="15" customHeight="1" outlineLevel="1" x14ac:dyDescent="0.25">
      <c r="A22" s="44" t="s">
        <v>19</v>
      </c>
      <c r="B22" s="44" t="s">
        <v>19</v>
      </c>
      <c r="C22" s="44" t="s">
        <v>19</v>
      </c>
      <c r="D22" s="44" t="s">
        <v>19</v>
      </c>
      <c r="E22" s="44" t="s">
        <v>19</v>
      </c>
      <c r="F22">
        <v>124</v>
      </c>
      <c r="G22">
        <v>124</v>
      </c>
      <c r="H22">
        <v>133</v>
      </c>
      <c r="I22" s="32">
        <v>132</v>
      </c>
      <c r="K22">
        <f t="shared" si="4"/>
        <v>-1</v>
      </c>
      <c r="L22" s="25">
        <f t="shared" si="5"/>
        <v>-7.5187969924812026E-3</v>
      </c>
    </row>
    <row r="23" spans="1:29" ht="15" customHeight="1" outlineLevel="1" x14ac:dyDescent="0.25">
      <c r="A23" s="44" t="s">
        <v>20</v>
      </c>
      <c r="B23" s="44" t="s">
        <v>20</v>
      </c>
      <c r="C23" s="44" t="s">
        <v>20</v>
      </c>
      <c r="D23" s="44" t="s">
        <v>20</v>
      </c>
      <c r="E23" s="44" t="s">
        <v>20</v>
      </c>
      <c r="F23">
        <v>66</v>
      </c>
      <c r="G23">
        <v>66</v>
      </c>
      <c r="H23">
        <v>72</v>
      </c>
      <c r="I23" s="32">
        <v>76</v>
      </c>
      <c r="K23">
        <f t="shared" si="4"/>
        <v>4</v>
      </c>
      <c r="L23" s="25">
        <f t="shared" si="5"/>
        <v>5.5555555555555552E-2</v>
      </c>
    </row>
    <row r="24" spans="1:29" ht="15" customHeight="1" outlineLevel="1" x14ac:dyDescent="0.25">
      <c r="A24" s="44" t="s">
        <v>21</v>
      </c>
      <c r="B24" s="44" t="s">
        <v>21</v>
      </c>
      <c r="C24" s="44" t="s">
        <v>21</v>
      </c>
      <c r="D24" s="44" t="s">
        <v>21</v>
      </c>
      <c r="E24" s="44" t="s">
        <v>21</v>
      </c>
      <c r="F24">
        <v>210</v>
      </c>
      <c r="G24">
        <v>210</v>
      </c>
      <c r="H24">
        <v>221</v>
      </c>
      <c r="I24" s="32">
        <v>225</v>
      </c>
      <c r="K24">
        <f t="shared" si="4"/>
        <v>4</v>
      </c>
      <c r="L24" s="25">
        <f t="shared" si="5"/>
        <v>1.8099547511312219E-2</v>
      </c>
    </row>
    <row r="25" spans="1:29" ht="15" customHeight="1" outlineLevel="1" x14ac:dyDescent="0.25">
      <c r="A25" s="44" t="s">
        <v>22</v>
      </c>
      <c r="B25" s="44" t="s">
        <v>22</v>
      </c>
      <c r="C25" s="44" t="s">
        <v>22</v>
      </c>
      <c r="D25" s="44" t="s">
        <v>22</v>
      </c>
      <c r="E25" s="44" t="s">
        <v>22</v>
      </c>
      <c r="F25">
        <v>90</v>
      </c>
      <c r="G25">
        <v>90</v>
      </c>
      <c r="H25">
        <v>103</v>
      </c>
      <c r="I25" s="32">
        <v>93</v>
      </c>
      <c r="K25">
        <f t="shared" si="4"/>
        <v>-10</v>
      </c>
      <c r="L25" s="25">
        <f t="shared" si="5"/>
        <v>-9.7087378640776698E-2</v>
      </c>
    </row>
    <row r="26" spans="1:29" ht="15" customHeight="1" outlineLevel="1" x14ac:dyDescent="0.25">
      <c r="A26" s="44" t="s">
        <v>23</v>
      </c>
      <c r="B26" s="44" t="s">
        <v>23</v>
      </c>
      <c r="C26" s="44" t="s">
        <v>23</v>
      </c>
      <c r="D26" s="44" t="s">
        <v>23</v>
      </c>
      <c r="E26" s="44" t="s">
        <v>23</v>
      </c>
      <c r="F26">
        <v>80</v>
      </c>
      <c r="G26">
        <v>80</v>
      </c>
      <c r="H26">
        <v>86</v>
      </c>
      <c r="I26" s="32">
        <v>87</v>
      </c>
      <c r="K26">
        <f t="shared" si="4"/>
        <v>1</v>
      </c>
      <c r="L26" s="25">
        <f t="shared" si="5"/>
        <v>1.1627906976744186E-2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9" ht="15" customHeight="1" outlineLevel="1" x14ac:dyDescent="0.3">
      <c r="A27" s="44" t="s">
        <v>24</v>
      </c>
      <c r="B27" s="44" t="s">
        <v>24</v>
      </c>
      <c r="C27" s="44" t="s">
        <v>24</v>
      </c>
      <c r="D27" s="44" t="s">
        <v>24</v>
      </c>
      <c r="E27" s="44" t="s">
        <v>24</v>
      </c>
      <c r="F27">
        <v>70</v>
      </c>
      <c r="G27">
        <v>69</v>
      </c>
      <c r="H27">
        <v>52</v>
      </c>
      <c r="I27" s="32">
        <v>67</v>
      </c>
      <c r="K27">
        <f t="shared" si="4"/>
        <v>15</v>
      </c>
      <c r="L27" s="25">
        <f t="shared" si="5"/>
        <v>0.28846153846153844</v>
      </c>
    </row>
    <row r="28" spans="1:29" ht="15" customHeight="1" outlineLevel="1" x14ac:dyDescent="0.3">
      <c r="A28" s="44" t="s">
        <v>25</v>
      </c>
      <c r="B28" s="44" t="s">
        <v>25</v>
      </c>
      <c r="C28" s="44" t="s">
        <v>25</v>
      </c>
      <c r="D28" s="44" t="s">
        <v>25</v>
      </c>
      <c r="E28" s="44" t="s">
        <v>25</v>
      </c>
      <c r="F28">
        <v>35</v>
      </c>
      <c r="G28">
        <v>25</v>
      </c>
      <c r="H28">
        <v>21</v>
      </c>
      <c r="I28" s="32">
        <v>25</v>
      </c>
      <c r="K28">
        <f t="shared" si="4"/>
        <v>4</v>
      </c>
      <c r="L28" s="25">
        <f t="shared" si="5"/>
        <v>0.19047619047619047</v>
      </c>
    </row>
    <row r="29" spans="1:29" ht="15" customHeight="1" x14ac:dyDescent="0.3">
      <c r="A29" s="44"/>
      <c r="B29" s="44"/>
      <c r="C29" s="44"/>
      <c r="D29" s="44"/>
      <c r="E29" s="44"/>
    </row>
    <row r="30" spans="1:29" s="8" customFormat="1" ht="15" customHeight="1" x14ac:dyDescent="0.3">
      <c r="A30" s="46" t="s">
        <v>2</v>
      </c>
      <c r="B30" s="46"/>
      <c r="C30" s="46"/>
      <c r="D30" s="46"/>
      <c r="E30" s="46"/>
      <c r="F30" s="2">
        <f>SUM(F31:F52)</f>
        <v>781</v>
      </c>
      <c r="G30" s="2">
        <f>SUM(G31:G52)</f>
        <v>674</v>
      </c>
      <c r="H30" s="2">
        <f>SUM(H31:H52)</f>
        <v>653</v>
      </c>
      <c r="I30" s="2">
        <f>SUM(I31:I52)</f>
        <v>729</v>
      </c>
      <c r="J30" s="2"/>
      <c r="K30" s="2">
        <f t="shared" ref="K30:K52" si="6">I30-H30</f>
        <v>76</v>
      </c>
      <c r="L30" s="27">
        <f t="shared" ref="L30:L52" si="7">(K30/H30)</f>
        <v>0.11638591117917305</v>
      </c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9" ht="15" customHeight="1" outlineLevel="1" x14ac:dyDescent="0.3">
      <c r="A31" s="48" t="s">
        <v>26</v>
      </c>
      <c r="B31" s="48" t="s">
        <v>26</v>
      </c>
      <c r="C31" s="48" t="s">
        <v>26</v>
      </c>
      <c r="D31" s="48" t="s">
        <v>26</v>
      </c>
      <c r="E31" s="48" t="s">
        <v>26</v>
      </c>
      <c r="F31">
        <v>20</v>
      </c>
      <c r="G31">
        <v>13</v>
      </c>
      <c r="H31">
        <v>6</v>
      </c>
      <c r="I31" s="32">
        <v>23</v>
      </c>
      <c r="J31" s="32"/>
      <c r="K31">
        <f t="shared" si="6"/>
        <v>17</v>
      </c>
      <c r="L31" s="25">
        <f t="shared" si="7"/>
        <v>2.8333333333333335</v>
      </c>
    </row>
    <row r="32" spans="1:29" ht="15" customHeight="1" outlineLevel="1" x14ac:dyDescent="0.25">
      <c r="A32" s="48" t="s">
        <v>46</v>
      </c>
      <c r="B32" s="48" t="s">
        <v>27</v>
      </c>
      <c r="C32" s="48" t="s">
        <v>27</v>
      </c>
      <c r="D32" s="48" t="s">
        <v>27</v>
      </c>
      <c r="E32" s="48" t="s">
        <v>27</v>
      </c>
      <c r="F32">
        <v>102</v>
      </c>
      <c r="G32">
        <v>96</v>
      </c>
      <c r="H32">
        <v>84</v>
      </c>
      <c r="I32" s="32">
        <v>115</v>
      </c>
      <c r="J32" s="32"/>
      <c r="K32">
        <f t="shared" si="6"/>
        <v>31</v>
      </c>
      <c r="L32" s="25">
        <f t="shared" si="7"/>
        <v>0.36904761904761907</v>
      </c>
    </row>
    <row r="33" spans="1:28" ht="15" customHeight="1" outlineLevel="1" x14ac:dyDescent="0.3">
      <c r="A33" s="48" t="s">
        <v>45</v>
      </c>
      <c r="B33" s="48" t="s">
        <v>28</v>
      </c>
      <c r="C33" s="48" t="s">
        <v>28</v>
      </c>
      <c r="D33" s="48" t="s">
        <v>28</v>
      </c>
      <c r="E33" s="48" t="s">
        <v>28</v>
      </c>
      <c r="F33">
        <v>30</v>
      </c>
      <c r="G33">
        <v>32</v>
      </c>
      <c r="H33">
        <v>32</v>
      </c>
      <c r="I33" s="32">
        <v>30</v>
      </c>
      <c r="J33" s="32"/>
      <c r="K33">
        <f t="shared" si="6"/>
        <v>-2</v>
      </c>
      <c r="L33" s="25">
        <f t="shared" si="7"/>
        <v>-6.25E-2</v>
      </c>
    </row>
    <row r="34" spans="1:28" s="1" customFormat="1" ht="15" customHeight="1" outlineLevel="1" x14ac:dyDescent="0.3">
      <c r="A34" s="52" t="s">
        <v>36</v>
      </c>
      <c r="B34" s="52"/>
      <c r="C34" s="52"/>
      <c r="D34" s="52"/>
      <c r="E34" s="52"/>
      <c r="F34" s="1">
        <v>29</v>
      </c>
      <c r="G34" s="1">
        <v>19</v>
      </c>
      <c r="H34" s="1">
        <v>23</v>
      </c>
      <c r="I34" s="43">
        <v>24</v>
      </c>
      <c r="J34" s="33"/>
      <c r="K34" s="1">
        <f t="shared" si="6"/>
        <v>1</v>
      </c>
      <c r="L34" s="28">
        <f t="shared" si="7"/>
        <v>4.3478260869565216E-2</v>
      </c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s="7" customFormat="1" ht="15" customHeight="1" outlineLevel="1" x14ac:dyDescent="0.3">
      <c r="A35" s="51" t="s">
        <v>29</v>
      </c>
      <c r="B35" s="51"/>
      <c r="C35" s="51"/>
      <c r="D35" s="51"/>
      <c r="E35" s="51"/>
      <c r="F35" s="7">
        <v>15</v>
      </c>
      <c r="G35" s="7">
        <v>16</v>
      </c>
      <c r="H35" s="7">
        <v>12</v>
      </c>
      <c r="I35" s="43">
        <v>18</v>
      </c>
      <c r="J35" s="34"/>
      <c r="K35" s="7">
        <f t="shared" si="6"/>
        <v>6</v>
      </c>
      <c r="L35" s="29">
        <f t="shared" si="7"/>
        <v>0.5</v>
      </c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s="1" customFormat="1" ht="15" customHeight="1" outlineLevel="1" x14ac:dyDescent="0.3">
      <c r="A36" s="51" t="s">
        <v>30</v>
      </c>
      <c r="B36" s="51"/>
      <c r="C36" s="51"/>
      <c r="D36" s="51"/>
      <c r="E36" s="51"/>
      <c r="F36" s="7">
        <v>49</v>
      </c>
      <c r="G36" s="1">
        <v>44</v>
      </c>
      <c r="H36" s="1">
        <v>25</v>
      </c>
      <c r="I36" s="43">
        <v>44</v>
      </c>
      <c r="J36" s="33"/>
      <c r="K36" s="1">
        <f t="shared" si="6"/>
        <v>19</v>
      </c>
      <c r="L36" s="28">
        <f t="shared" si="7"/>
        <v>0.76</v>
      </c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s="1" customFormat="1" ht="15" customHeight="1" outlineLevel="1" x14ac:dyDescent="0.25">
      <c r="A37" s="52" t="s">
        <v>31</v>
      </c>
      <c r="B37" s="52"/>
      <c r="C37" s="52"/>
      <c r="D37" s="52"/>
      <c r="E37" s="52"/>
      <c r="F37" s="1">
        <v>10</v>
      </c>
      <c r="G37" s="1">
        <v>10</v>
      </c>
      <c r="H37" s="1">
        <v>10</v>
      </c>
      <c r="I37" s="43">
        <v>4</v>
      </c>
      <c r="J37" s="33"/>
      <c r="K37" s="1">
        <f t="shared" si="6"/>
        <v>-6</v>
      </c>
      <c r="L37" s="28">
        <f t="shared" si="7"/>
        <v>-0.6</v>
      </c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s="1" customFormat="1" ht="15" customHeight="1" outlineLevel="1" x14ac:dyDescent="0.25">
      <c r="A38" s="52" t="s">
        <v>32</v>
      </c>
      <c r="B38" s="52"/>
      <c r="C38" s="52"/>
      <c r="D38" s="52"/>
      <c r="E38" s="52"/>
      <c r="F38" s="42">
        <v>7</v>
      </c>
      <c r="G38" s="41">
        <v>9</v>
      </c>
      <c r="H38" s="40">
        <v>9</v>
      </c>
      <c r="I38" s="43">
        <v>7</v>
      </c>
      <c r="J38" s="33"/>
      <c r="K38" s="1">
        <f t="shared" si="6"/>
        <v>-2</v>
      </c>
      <c r="L38" s="28">
        <f t="shared" si="7"/>
        <v>-0.22222222222222221</v>
      </c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s="1" customFormat="1" ht="15" customHeight="1" outlineLevel="1" x14ac:dyDescent="0.25">
      <c r="A39" s="52" t="s">
        <v>33</v>
      </c>
      <c r="B39" s="52"/>
      <c r="C39" s="52"/>
      <c r="D39" s="52"/>
      <c r="E39" s="52"/>
      <c r="F39" s="42">
        <v>14</v>
      </c>
      <c r="G39" s="41">
        <v>11</v>
      </c>
      <c r="H39" s="40">
        <v>8</v>
      </c>
      <c r="I39" s="43">
        <v>6</v>
      </c>
      <c r="J39" s="33"/>
      <c r="K39" s="1">
        <f t="shared" si="6"/>
        <v>-2</v>
      </c>
      <c r="L39" s="28">
        <f t="shared" si="7"/>
        <v>-0.25</v>
      </c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s="1" customFormat="1" ht="15" customHeight="1" outlineLevel="1" x14ac:dyDescent="0.3">
      <c r="A40" s="52" t="s">
        <v>69</v>
      </c>
      <c r="B40" s="52"/>
      <c r="C40" s="52"/>
      <c r="D40" s="52"/>
      <c r="E40" s="52"/>
      <c r="F40" s="7">
        <v>9</v>
      </c>
      <c r="G40" s="1">
        <v>10</v>
      </c>
      <c r="H40" s="1">
        <v>15</v>
      </c>
      <c r="I40" s="33"/>
      <c r="J40" s="33"/>
      <c r="L40" s="28"/>
      <c r="N40" s="1" t="s">
        <v>82</v>
      </c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s="6" customFormat="1" ht="15" customHeight="1" outlineLevel="1" x14ac:dyDescent="0.3">
      <c r="A41" s="52" t="s">
        <v>79</v>
      </c>
      <c r="B41" s="52"/>
      <c r="C41" s="52"/>
      <c r="D41" s="52"/>
      <c r="E41" s="52"/>
      <c r="F41" s="7"/>
      <c r="G41" s="6">
        <v>7</v>
      </c>
      <c r="I41" s="33"/>
      <c r="J41" s="33"/>
      <c r="L41" s="28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s="1" customFormat="1" ht="15" customHeight="1" outlineLevel="1" x14ac:dyDescent="0.3">
      <c r="A42" s="47" t="s">
        <v>42</v>
      </c>
      <c r="B42" s="47" t="s">
        <v>37</v>
      </c>
      <c r="C42" s="47" t="s">
        <v>37</v>
      </c>
      <c r="D42" s="47" t="s">
        <v>37</v>
      </c>
      <c r="E42" s="47" t="s">
        <v>37</v>
      </c>
      <c r="F42" s="42">
        <v>121</v>
      </c>
      <c r="G42" s="41">
        <v>90</v>
      </c>
      <c r="H42" s="40">
        <v>92</v>
      </c>
      <c r="I42" s="43">
        <v>103</v>
      </c>
      <c r="J42" s="33"/>
      <c r="K42" s="1">
        <f t="shared" si="6"/>
        <v>11</v>
      </c>
      <c r="L42" s="28">
        <f t="shared" si="7"/>
        <v>0.11956521739130435</v>
      </c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s="6" customFormat="1" ht="15" customHeight="1" outlineLevel="1" x14ac:dyDescent="0.3">
      <c r="A43" s="51" t="s">
        <v>70</v>
      </c>
      <c r="B43" s="51"/>
      <c r="C43" s="51"/>
      <c r="D43" s="51"/>
      <c r="E43" s="51"/>
      <c r="F43" s="42">
        <v>37</v>
      </c>
      <c r="I43" s="33"/>
      <c r="J43" s="33"/>
      <c r="L43" s="28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s="1" customFormat="1" ht="15" customHeight="1" outlineLevel="1" x14ac:dyDescent="0.3">
      <c r="A44" s="47" t="s">
        <v>44</v>
      </c>
      <c r="B44" s="47" t="s">
        <v>38</v>
      </c>
      <c r="C44" s="47" t="s">
        <v>38</v>
      </c>
      <c r="D44" s="47" t="s">
        <v>38</v>
      </c>
      <c r="E44" s="47" t="s">
        <v>38</v>
      </c>
      <c r="F44" s="7">
        <v>23</v>
      </c>
      <c r="G44" s="41">
        <v>28</v>
      </c>
      <c r="H44" s="1">
        <v>42</v>
      </c>
      <c r="I44" s="43">
        <v>38</v>
      </c>
      <c r="J44" s="33"/>
      <c r="K44" s="1">
        <f t="shared" si="6"/>
        <v>-4</v>
      </c>
      <c r="L44" s="28">
        <f t="shared" si="7"/>
        <v>-9.5238095238095233E-2</v>
      </c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s="1" customFormat="1" ht="15" customHeight="1" outlineLevel="1" x14ac:dyDescent="0.3">
      <c r="A45" s="47" t="s">
        <v>43</v>
      </c>
      <c r="B45" s="47" t="s">
        <v>39</v>
      </c>
      <c r="C45" s="47" t="s">
        <v>39</v>
      </c>
      <c r="D45" s="47" t="s">
        <v>39</v>
      </c>
      <c r="E45" s="47" t="s">
        <v>39</v>
      </c>
      <c r="F45" s="7">
        <v>31</v>
      </c>
      <c r="G45" s="1">
        <v>26</v>
      </c>
      <c r="H45" s="1">
        <v>32</v>
      </c>
      <c r="I45" s="43">
        <v>44</v>
      </c>
      <c r="J45" s="33"/>
      <c r="K45" s="1">
        <f t="shared" si="6"/>
        <v>12</v>
      </c>
      <c r="L45" s="28">
        <f t="shared" si="7"/>
        <v>0.375</v>
      </c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s="1" customFormat="1" ht="15" customHeight="1" outlineLevel="1" x14ac:dyDescent="0.3">
      <c r="A46" s="47" t="s">
        <v>40</v>
      </c>
      <c r="B46" s="47" t="s">
        <v>40</v>
      </c>
      <c r="C46" s="47" t="s">
        <v>40</v>
      </c>
      <c r="D46" s="47" t="s">
        <v>40</v>
      </c>
      <c r="E46" s="47" t="s">
        <v>40</v>
      </c>
      <c r="F46" s="7">
        <v>66</v>
      </c>
      <c r="G46" s="1">
        <v>89</v>
      </c>
      <c r="H46" s="1">
        <v>101</v>
      </c>
      <c r="I46" s="43">
        <v>105</v>
      </c>
      <c r="J46" s="33"/>
      <c r="K46" s="1">
        <f t="shared" si="6"/>
        <v>4</v>
      </c>
      <c r="L46" s="28">
        <f t="shared" si="7"/>
        <v>3.9603960396039604E-2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s="1" customFormat="1" ht="15" customHeight="1" outlineLevel="1" x14ac:dyDescent="0.3">
      <c r="A47" s="47" t="s">
        <v>41</v>
      </c>
      <c r="B47" s="47" t="s">
        <v>41</v>
      </c>
      <c r="C47" s="47" t="s">
        <v>41</v>
      </c>
      <c r="D47" s="47" t="s">
        <v>41</v>
      </c>
      <c r="E47" s="47" t="s">
        <v>41</v>
      </c>
      <c r="F47" s="7">
        <v>35</v>
      </c>
      <c r="G47" s="1">
        <v>36</v>
      </c>
      <c r="H47" s="1">
        <v>32</v>
      </c>
      <c r="I47" s="43">
        <v>35</v>
      </c>
      <c r="J47" s="33"/>
      <c r="K47" s="1">
        <f t="shared" si="6"/>
        <v>3</v>
      </c>
      <c r="L47" s="28">
        <f t="shared" si="7"/>
        <v>9.375E-2</v>
      </c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s="6" customFormat="1" ht="15" customHeight="1" outlineLevel="1" x14ac:dyDescent="0.3">
      <c r="A48" s="53" t="s">
        <v>71</v>
      </c>
      <c r="B48" s="53"/>
      <c r="C48" s="53"/>
      <c r="D48" s="53"/>
      <c r="E48" s="53"/>
      <c r="F48" s="7">
        <v>40</v>
      </c>
      <c r="I48" s="33"/>
      <c r="J48" s="33"/>
      <c r="L48" s="2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7" customFormat="1" ht="15" customHeight="1" outlineLevel="1" x14ac:dyDescent="0.3">
      <c r="A49" s="53" t="s">
        <v>47</v>
      </c>
      <c r="B49" s="53" t="s">
        <v>47</v>
      </c>
      <c r="C49" s="53" t="s">
        <v>47</v>
      </c>
      <c r="D49" s="53" t="s">
        <v>47</v>
      </c>
      <c r="E49" s="53" t="s">
        <v>47</v>
      </c>
      <c r="F49" s="42">
        <v>36</v>
      </c>
      <c r="G49" s="41">
        <v>25</v>
      </c>
      <c r="H49" s="40">
        <v>33</v>
      </c>
      <c r="I49" s="43">
        <v>34</v>
      </c>
      <c r="J49" s="34"/>
      <c r="K49" s="7">
        <f t="shared" si="6"/>
        <v>1</v>
      </c>
      <c r="L49" s="29">
        <f t="shared" si="7"/>
        <v>3.0303030303030304E-2</v>
      </c>
    </row>
    <row r="50" spans="1:28" s="1" customFormat="1" ht="15" customHeight="1" outlineLevel="1" x14ac:dyDescent="0.3">
      <c r="A50" s="47" t="s">
        <v>48</v>
      </c>
      <c r="B50" s="47"/>
      <c r="C50" s="47"/>
      <c r="D50" s="47"/>
      <c r="E50" s="47"/>
      <c r="F50" s="42">
        <v>34</v>
      </c>
      <c r="G50" s="41">
        <v>38</v>
      </c>
      <c r="H50" s="40">
        <v>29</v>
      </c>
      <c r="I50" s="43">
        <v>34</v>
      </c>
      <c r="J50" s="33"/>
      <c r="K50" s="1">
        <f t="shared" si="6"/>
        <v>5</v>
      </c>
      <c r="L50" s="28">
        <f t="shared" si="7"/>
        <v>0.17241379310344829</v>
      </c>
    </row>
    <row r="51" spans="1:28" ht="15" customHeight="1" outlineLevel="1" x14ac:dyDescent="0.3">
      <c r="A51" s="44" t="s">
        <v>49</v>
      </c>
      <c r="B51" s="44"/>
      <c r="C51" s="44"/>
      <c r="D51" s="44"/>
      <c r="E51" s="44"/>
      <c r="F51" s="42">
        <v>35</v>
      </c>
      <c r="G51">
        <v>35</v>
      </c>
      <c r="H51">
        <v>34</v>
      </c>
      <c r="I51" s="32">
        <v>34</v>
      </c>
      <c r="J51" s="32"/>
      <c r="K51">
        <f t="shared" si="6"/>
        <v>0</v>
      </c>
      <c r="L51" s="25">
        <f t="shared" si="7"/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customHeight="1" outlineLevel="1" x14ac:dyDescent="0.3">
      <c r="A52" s="44" t="s">
        <v>50</v>
      </c>
      <c r="B52" s="44"/>
      <c r="C52" s="44"/>
      <c r="D52" s="44"/>
      <c r="E52" s="44"/>
      <c r="F52">
        <v>38</v>
      </c>
      <c r="G52">
        <v>40</v>
      </c>
      <c r="H52">
        <v>34</v>
      </c>
      <c r="I52" s="32">
        <v>31</v>
      </c>
      <c r="J52" s="32"/>
      <c r="K52">
        <f t="shared" si="6"/>
        <v>-3</v>
      </c>
      <c r="L52" s="25">
        <f t="shared" si="7"/>
        <v>-8.8235294117647065E-2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customHeight="1" x14ac:dyDescent="0.3">
      <c r="A53" s="44"/>
      <c r="B53" s="44"/>
      <c r="C53" s="44"/>
      <c r="D53" s="44"/>
      <c r="E53" s="44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15" customHeight="1" x14ac:dyDescent="0.3">
      <c r="A54" s="46" t="s">
        <v>3</v>
      </c>
      <c r="B54" s="46"/>
      <c r="C54" s="46"/>
      <c r="D54" s="46"/>
      <c r="E54" s="46"/>
      <c r="F54" s="2">
        <f>SUM(F55:F67)</f>
        <v>804</v>
      </c>
      <c r="G54" s="2">
        <f>SUM(G55:G67)</f>
        <v>726</v>
      </c>
      <c r="H54" s="2">
        <f>SUM(H55:H67)</f>
        <v>760</v>
      </c>
      <c r="I54" s="2">
        <f>SUM(I55:I67)</f>
        <v>751</v>
      </c>
      <c r="J54" s="2"/>
      <c r="K54" s="2">
        <f t="shared" ref="K54:K67" si="8">I54-H54</f>
        <v>-9</v>
      </c>
      <c r="L54" s="27">
        <f t="shared" ref="L54:L67" si="9">(K54/H54)</f>
        <v>-1.1842105263157895E-2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customHeight="1" outlineLevel="1" x14ac:dyDescent="0.25">
      <c r="A55" s="44" t="s">
        <v>51</v>
      </c>
      <c r="B55" s="44"/>
      <c r="C55" s="44"/>
      <c r="D55" s="44"/>
      <c r="E55" s="44"/>
      <c r="F55">
        <v>111</v>
      </c>
      <c r="G55">
        <v>111</v>
      </c>
      <c r="H55">
        <v>117</v>
      </c>
      <c r="I55" s="32">
        <v>117</v>
      </c>
      <c r="K55" s="13">
        <f t="shared" si="8"/>
        <v>0</v>
      </c>
      <c r="L55" s="25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8" ht="15" customHeight="1" outlineLevel="1" x14ac:dyDescent="0.25">
      <c r="A56" s="44" t="s">
        <v>52</v>
      </c>
      <c r="B56" s="44"/>
      <c r="C56" s="44"/>
      <c r="D56" s="44"/>
      <c r="E56" s="44"/>
      <c r="F56">
        <v>40</v>
      </c>
      <c r="G56">
        <v>40</v>
      </c>
      <c r="H56">
        <v>39</v>
      </c>
      <c r="I56" s="32">
        <v>41</v>
      </c>
      <c r="K56" s="13">
        <f t="shared" si="8"/>
        <v>2</v>
      </c>
      <c r="L56" s="25">
        <f t="shared" si="9"/>
        <v>5.128205128205128E-2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8" ht="15" customHeight="1" outlineLevel="1" x14ac:dyDescent="0.25">
      <c r="A57" s="44" t="s">
        <v>61</v>
      </c>
      <c r="B57" s="44"/>
      <c r="C57" s="44"/>
      <c r="D57" s="44"/>
      <c r="E57" s="44"/>
      <c r="F57">
        <v>108</v>
      </c>
      <c r="G57">
        <v>111</v>
      </c>
      <c r="H57">
        <v>111</v>
      </c>
      <c r="I57" s="32">
        <v>117</v>
      </c>
      <c r="K57" s="13">
        <f t="shared" si="8"/>
        <v>6</v>
      </c>
      <c r="L57" s="25">
        <f t="shared" si="9"/>
        <v>5.4054054054054057E-2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8" ht="15" customHeight="1" outlineLevel="1" x14ac:dyDescent="0.25">
      <c r="A58" s="44" t="s">
        <v>53</v>
      </c>
      <c r="B58" s="44"/>
      <c r="C58" s="44"/>
      <c r="D58" s="44"/>
      <c r="E58" s="44"/>
      <c r="F58">
        <v>125</v>
      </c>
      <c r="G58">
        <v>118</v>
      </c>
      <c r="H58">
        <v>124</v>
      </c>
      <c r="I58" s="32">
        <v>111</v>
      </c>
      <c r="K58" s="13">
        <f t="shared" si="8"/>
        <v>-13</v>
      </c>
      <c r="L58" s="25">
        <f t="shared" si="9"/>
        <v>-0.10483870967741936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8" ht="15" customHeight="1" outlineLevel="1" x14ac:dyDescent="0.25">
      <c r="A59" s="44" t="s">
        <v>54</v>
      </c>
      <c r="B59" s="44"/>
      <c r="C59" s="44"/>
      <c r="D59" s="44"/>
      <c r="E59" s="44"/>
      <c r="F59">
        <v>64</v>
      </c>
      <c r="G59">
        <v>44</v>
      </c>
      <c r="H59">
        <v>42</v>
      </c>
      <c r="I59" s="32">
        <v>46</v>
      </c>
      <c r="K59" s="13">
        <f t="shared" si="8"/>
        <v>4</v>
      </c>
      <c r="L59" s="25">
        <f t="shared" si="9"/>
        <v>9.5238095238095233E-2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8" ht="15" customHeight="1" outlineLevel="1" x14ac:dyDescent="0.25">
      <c r="A60" s="44" t="s">
        <v>56</v>
      </c>
      <c r="B60" s="44"/>
      <c r="C60" s="44"/>
      <c r="D60" s="44"/>
      <c r="E60" s="44"/>
      <c r="F60">
        <v>38</v>
      </c>
      <c r="G60">
        <v>41</v>
      </c>
      <c r="H60">
        <v>38</v>
      </c>
      <c r="I60" s="32">
        <v>44</v>
      </c>
      <c r="K60" s="13">
        <f t="shared" si="8"/>
        <v>6</v>
      </c>
      <c r="L60" s="25">
        <f t="shared" si="9"/>
        <v>0.15789473684210525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8" ht="15" customHeight="1" outlineLevel="1" x14ac:dyDescent="0.25">
      <c r="A61" s="44" t="s">
        <v>55</v>
      </c>
      <c r="B61" s="44"/>
      <c r="C61" s="44"/>
      <c r="D61" s="44"/>
      <c r="E61" s="44"/>
      <c r="F61">
        <v>44</v>
      </c>
      <c r="G61">
        <v>39</v>
      </c>
      <c r="H61">
        <v>35</v>
      </c>
      <c r="I61" s="32">
        <v>39</v>
      </c>
      <c r="K61" s="13">
        <f t="shared" si="8"/>
        <v>4</v>
      </c>
      <c r="L61" s="25">
        <f t="shared" si="9"/>
        <v>0.11428571428571428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8" ht="15" customHeight="1" outlineLevel="1" x14ac:dyDescent="0.25">
      <c r="A62" s="49" t="s">
        <v>34</v>
      </c>
      <c r="B62" s="50"/>
      <c r="C62" s="50"/>
      <c r="D62" s="50"/>
      <c r="E62" s="50"/>
      <c r="F62">
        <v>26</v>
      </c>
      <c r="G62">
        <v>29</v>
      </c>
      <c r="H62">
        <v>26</v>
      </c>
      <c r="I62" s="32">
        <v>33</v>
      </c>
      <c r="J62" s="32"/>
      <c r="K62">
        <f t="shared" si="8"/>
        <v>7</v>
      </c>
      <c r="L62" s="25">
        <f t="shared" si="9"/>
        <v>0.26923076923076922</v>
      </c>
    </row>
    <row r="63" spans="1:28" ht="15" customHeight="1" outlineLevel="1" x14ac:dyDescent="0.25">
      <c r="A63" s="49" t="s">
        <v>35</v>
      </c>
      <c r="B63" s="50"/>
      <c r="C63" s="50"/>
      <c r="D63" s="50"/>
      <c r="E63" s="50"/>
      <c r="F63">
        <v>17</v>
      </c>
      <c r="G63">
        <v>31</v>
      </c>
      <c r="H63">
        <v>26</v>
      </c>
      <c r="I63" s="32">
        <v>23</v>
      </c>
      <c r="J63" s="32"/>
      <c r="K63">
        <f t="shared" si="8"/>
        <v>-3</v>
      </c>
      <c r="L63" s="25">
        <f t="shared" si="9"/>
        <v>-0.11538461538461539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" customHeight="1" outlineLevel="1" x14ac:dyDescent="0.25">
      <c r="A64" s="44" t="s">
        <v>57</v>
      </c>
      <c r="B64" s="44"/>
      <c r="C64" s="44"/>
      <c r="D64" s="44"/>
      <c r="E64" s="44"/>
      <c r="F64">
        <v>81</v>
      </c>
      <c r="G64">
        <v>64</v>
      </c>
      <c r="H64">
        <v>85</v>
      </c>
      <c r="I64" s="32">
        <v>78</v>
      </c>
      <c r="K64" s="13">
        <f t="shared" si="8"/>
        <v>-7</v>
      </c>
      <c r="L64" s="25">
        <f t="shared" si="9"/>
        <v>-8.2352941176470587E-2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12" ht="15" customHeight="1" outlineLevel="1" x14ac:dyDescent="0.25">
      <c r="A65" s="44" t="s">
        <v>58</v>
      </c>
      <c r="B65" s="44"/>
      <c r="C65" s="44"/>
      <c r="D65" s="44"/>
      <c r="E65" s="44"/>
      <c r="F65">
        <v>42</v>
      </c>
      <c r="G65">
        <v>28</v>
      </c>
      <c r="H65">
        <v>34</v>
      </c>
      <c r="I65" s="32">
        <v>26</v>
      </c>
      <c r="K65" s="13">
        <f t="shared" si="8"/>
        <v>-8</v>
      </c>
      <c r="L65" s="25">
        <f t="shared" si="9"/>
        <v>-0.23529411764705882</v>
      </c>
    </row>
    <row r="66" spans="1:12" ht="15" customHeight="1" outlineLevel="1" x14ac:dyDescent="0.25">
      <c r="A66" s="44" t="s">
        <v>59</v>
      </c>
      <c r="B66" s="44"/>
      <c r="C66" s="44"/>
      <c r="D66" s="44"/>
      <c r="E66" s="44"/>
      <c r="F66">
        <v>72</v>
      </c>
      <c r="G66">
        <v>42</v>
      </c>
      <c r="H66">
        <v>47</v>
      </c>
      <c r="I66" s="32">
        <v>42</v>
      </c>
      <c r="K66" s="13">
        <f t="shared" si="8"/>
        <v>-5</v>
      </c>
      <c r="L66" s="25">
        <f t="shared" si="9"/>
        <v>-0.10638297872340426</v>
      </c>
    </row>
    <row r="67" spans="1:12" ht="15" customHeight="1" outlineLevel="1" x14ac:dyDescent="0.25">
      <c r="A67" s="44" t="s">
        <v>60</v>
      </c>
      <c r="B67" s="44"/>
      <c r="C67" s="44"/>
      <c r="D67" s="44"/>
      <c r="E67" s="44"/>
      <c r="F67">
        <v>36</v>
      </c>
      <c r="G67">
        <v>28</v>
      </c>
      <c r="H67">
        <v>36</v>
      </c>
      <c r="I67" s="32">
        <v>34</v>
      </c>
      <c r="K67" s="13">
        <f t="shared" si="8"/>
        <v>-2</v>
      </c>
      <c r="L67" s="25">
        <f t="shared" si="9"/>
        <v>-5.5555555555555552E-2</v>
      </c>
    </row>
    <row r="69" spans="1:12" x14ac:dyDescent="0.25">
      <c r="A69" s="10" t="s">
        <v>81</v>
      </c>
    </row>
    <row r="70" spans="1:12" x14ac:dyDescent="0.25">
      <c r="A70" t="s">
        <v>72</v>
      </c>
    </row>
  </sheetData>
  <mergeCells count="66">
    <mergeCell ref="A63:E63"/>
    <mergeCell ref="A34:E34"/>
    <mergeCell ref="A51:E51"/>
    <mergeCell ref="A50:E50"/>
    <mergeCell ref="A49:E49"/>
    <mergeCell ref="A45:E45"/>
    <mergeCell ref="A46:E46"/>
    <mergeCell ref="A47:E47"/>
    <mergeCell ref="A48:E48"/>
    <mergeCell ref="A41:E41"/>
    <mergeCell ref="A21:E21"/>
    <mergeCell ref="A22:E22"/>
    <mergeCell ref="A23:E23"/>
    <mergeCell ref="A39:E39"/>
    <mergeCell ref="A40:E40"/>
    <mergeCell ref="A35:E35"/>
    <mergeCell ref="A29:E29"/>
    <mergeCell ref="A30:E30"/>
    <mergeCell ref="A13:E13"/>
    <mergeCell ref="A14:E14"/>
    <mergeCell ref="A44:E44"/>
    <mergeCell ref="A33:E33"/>
    <mergeCell ref="A62:E62"/>
    <mergeCell ref="A43:E43"/>
    <mergeCell ref="A42:E42"/>
    <mergeCell ref="A24:E24"/>
    <mergeCell ref="A25:E25"/>
    <mergeCell ref="A27:E27"/>
    <mergeCell ref="A28:E28"/>
    <mergeCell ref="A36:E36"/>
    <mergeCell ref="A37:E37"/>
    <mergeCell ref="A38:E38"/>
    <mergeCell ref="A31:E31"/>
    <mergeCell ref="A32:E32"/>
    <mergeCell ref="A2:E2"/>
    <mergeCell ref="A3:E3"/>
    <mergeCell ref="A6:E6"/>
    <mergeCell ref="A20:E20"/>
    <mergeCell ref="A26:E26"/>
    <mergeCell ref="A15:E15"/>
    <mergeCell ref="A16:E16"/>
    <mergeCell ref="A17:E17"/>
    <mergeCell ref="A18:E18"/>
    <mergeCell ref="A19:E19"/>
    <mergeCell ref="A7:E7"/>
    <mergeCell ref="A8:E8"/>
    <mergeCell ref="A9:E9"/>
    <mergeCell ref="A10:E10"/>
    <mergeCell ref="A11:E11"/>
    <mergeCell ref="A12:E12"/>
    <mergeCell ref="A67:E67"/>
    <mergeCell ref="A65:E65"/>
    <mergeCell ref="A66:E66"/>
    <mergeCell ref="A4:E4"/>
    <mergeCell ref="A5:E5"/>
    <mergeCell ref="A64:E64"/>
    <mergeCell ref="A60:E60"/>
    <mergeCell ref="A61:E61"/>
    <mergeCell ref="A55:E55"/>
    <mergeCell ref="A57:E57"/>
    <mergeCell ref="A56:E56"/>
    <mergeCell ref="A58:E58"/>
    <mergeCell ref="A59:E59"/>
    <mergeCell ref="A52:E52"/>
    <mergeCell ref="A54:E54"/>
    <mergeCell ref="A53:E5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F24" sqref="F24"/>
    </sheetView>
  </sheetViews>
  <sheetFormatPr defaultRowHeight="15" x14ac:dyDescent="0.25"/>
  <cols>
    <col min="8" max="8" width="9.28515625" customWidth="1"/>
    <col min="9" max="9" width="9.28515625" style="36" customWidth="1"/>
  </cols>
  <sheetData>
    <row r="1" spans="1:12" ht="21" x14ac:dyDescent="0.4">
      <c r="A1" s="4" t="s">
        <v>83</v>
      </c>
      <c r="B1" s="4"/>
      <c r="C1" s="4"/>
      <c r="D1" s="4"/>
      <c r="E1" s="4"/>
      <c r="F1" s="4"/>
      <c r="G1" s="4"/>
      <c r="H1" s="4"/>
      <c r="I1" s="22"/>
      <c r="J1" s="4"/>
      <c r="K1" s="4"/>
      <c r="L1" s="4"/>
    </row>
    <row r="2" spans="1:12" ht="14.45" x14ac:dyDescent="0.3">
      <c r="A2" s="44"/>
      <c r="B2" s="44"/>
      <c r="C2" s="44"/>
      <c r="D2" s="44"/>
      <c r="E2" s="44"/>
      <c r="K2" s="31" t="s">
        <v>4</v>
      </c>
      <c r="L2" s="31"/>
    </row>
    <row r="3" spans="1:12" ht="14.45" x14ac:dyDescent="0.3">
      <c r="A3" s="44"/>
      <c r="B3" s="44"/>
      <c r="C3" s="44"/>
      <c r="D3" s="44"/>
      <c r="E3" s="44"/>
      <c r="K3" s="31" t="s">
        <v>5</v>
      </c>
      <c r="L3" s="31" t="s">
        <v>6</v>
      </c>
    </row>
    <row r="4" spans="1:12" ht="14.45" x14ac:dyDescent="0.3">
      <c r="A4" s="44"/>
      <c r="B4" s="44"/>
      <c r="C4" s="44"/>
      <c r="D4" s="44"/>
      <c r="E4" s="44"/>
      <c r="F4" s="31">
        <v>2016</v>
      </c>
      <c r="G4" s="31">
        <v>2017</v>
      </c>
      <c r="H4" s="31">
        <v>2018</v>
      </c>
      <c r="I4" s="31">
        <v>2019</v>
      </c>
    </row>
    <row r="5" spans="1:12" ht="15.6" x14ac:dyDescent="0.3">
      <c r="A5" s="45" t="s">
        <v>62</v>
      </c>
      <c r="B5" s="45"/>
      <c r="C5" s="45"/>
      <c r="D5" s="45"/>
      <c r="E5" s="45"/>
      <c r="F5" s="9">
        <f t="shared" ref="F5:G5" si="0">F7+F12+F17+F20</f>
        <v>3698</v>
      </c>
      <c r="G5" s="9">
        <f t="shared" si="0"/>
        <v>3587</v>
      </c>
      <c r="H5" s="9">
        <f>H7+H12+H17+H20</f>
        <v>3660</v>
      </c>
      <c r="I5" s="37">
        <f>I7+I12+I17+I20</f>
        <v>3830</v>
      </c>
      <c r="J5" s="9"/>
      <c r="K5" s="9">
        <f>I5-H5</f>
        <v>170</v>
      </c>
      <c r="L5" s="12">
        <f>(K5/H5)*100</f>
        <v>4.6448087431693992</v>
      </c>
    </row>
    <row r="6" spans="1:12" ht="14.45" x14ac:dyDescent="0.3">
      <c r="A6" s="44"/>
      <c r="B6" s="44"/>
      <c r="C6" s="44"/>
      <c r="D6" s="44"/>
      <c r="E6" s="44"/>
      <c r="L6" s="13"/>
    </row>
    <row r="7" spans="1:12" s="11" customFormat="1" ht="14.45" x14ac:dyDescent="0.3">
      <c r="A7" s="46" t="s">
        <v>63</v>
      </c>
      <c r="B7" s="46"/>
      <c r="C7" s="46"/>
      <c r="D7" s="46"/>
      <c r="E7" s="46"/>
      <c r="F7" s="5">
        <f t="shared" ref="F7:G7" si="1">SUM(F8:F9)</f>
        <v>2791</v>
      </c>
      <c r="G7" s="5">
        <f t="shared" si="1"/>
        <v>2719</v>
      </c>
      <c r="H7" s="5">
        <f>SUM(H8:H9)</f>
        <v>2750</v>
      </c>
      <c r="I7" s="38">
        <f>SUM(I8:I9)</f>
        <v>2873</v>
      </c>
      <c r="J7" s="5"/>
      <c r="K7" s="5">
        <f t="shared" ref="K7:K9" si="2">I7-H7</f>
        <v>123</v>
      </c>
      <c r="L7" s="14">
        <f t="shared" ref="L7:L9" si="3">(K7/H7)*100</f>
        <v>4.4727272727272727</v>
      </c>
    </row>
    <row r="8" spans="1:12" ht="14.45" x14ac:dyDescent="0.3">
      <c r="A8" s="44" t="s">
        <v>64</v>
      </c>
      <c r="B8" s="44" t="s">
        <v>7</v>
      </c>
      <c r="C8" s="44" t="s">
        <v>7</v>
      </c>
      <c r="D8" s="44" t="s">
        <v>7</v>
      </c>
      <c r="E8" s="44" t="s">
        <v>7</v>
      </c>
      <c r="F8">
        <v>1524</v>
      </c>
      <c r="G8">
        <f>Optagelsestal_Uddannelser!G9+Optagelsestal_Uddannelser!G11+Optagelsestal_Uddannelser!G12+Optagelsestal_Uddannelser!G13+Optagelsestal_Uddannelser!G14+Optagelsestal_Uddannelser!G17+Optagelsestal_Uddannelser!G18+Optagelsestal_Uddannelser!G21+Optagelsestal_Uddannelser!G24+Optagelsestal_Uddannelser!G25+Optagelsestal_Uddannelser!G27+Optagelsestal_Uddannelser!G28</f>
        <v>1564</v>
      </c>
      <c r="H8">
        <f>Optagelsestal_Uddannelser!H9+Optagelsestal_Uddannelser!H11+Optagelsestal_Uddannelser!H12+Optagelsestal_Uddannelser!H13+Optagelsestal_Uddannelser!H14+Optagelsestal_Uddannelser!H17+Optagelsestal_Uddannelser!H18+Optagelsestal_Uddannelser!H21+Optagelsestal_Uddannelser!H24+Optagelsestal_Uddannelser!H25+Optagelsestal_Uddannelser!H27+Optagelsestal_Uddannelser!H28</f>
        <v>1564</v>
      </c>
      <c r="I8" s="36">
        <f>Optagelsestal_Uddannelser!I9+Optagelsestal_Uddannelser!I11+Optagelsestal_Uddannelser!I12+Optagelsestal_Uddannelser!I13+Optagelsestal_Uddannelser!I14+Optagelsestal_Uddannelser!I17+Optagelsestal_Uddannelser!I18+Optagelsestal_Uddannelser!I21+Optagelsestal_Uddannelser!I24+Optagelsestal_Uddannelser!I25+Optagelsestal_Uddannelser!I27+Optagelsestal_Uddannelser!I28</f>
        <v>1624</v>
      </c>
      <c r="K8">
        <f t="shared" si="2"/>
        <v>60</v>
      </c>
      <c r="L8" s="13">
        <f t="shared" si="3"/>
        <v>3.8363171355498724</v>
      </c>
    </row>
    <row r="9" spans="1:12" ht="14.45" x14ac:dyDescent="0.3">
      <c r="A9" s="44" t="s">
        <v>76</v>
      </c>
      <c r="B9" s="44" t="s">
        <v>8</v>
      </c>
      <c r="C9" s="44" t="s">
        <v>8</v>
      </c>
      <c r="D9" s="44" t="s">
        <v>8</v>
      </c>
      <c r="E9" s="44" t="s">
        <v>8</v>
      </c>
      <c r="F9">
        <f>Optagelsestal_Uddannelser!F31+Optagelsestal_Uddannelser!F32+Optagelsestal_Uddannelser!F33+Optagelsestal_Uddannelser!F34+Optagelsestal_Uddannelser!F35+Optagelsestal_Uddannelser!F36+Optagelsestal_Uddannelser!F37+Optagelsestal_Uddannelser!F39+Optagelsestal_Uddannelser!F40+Optagelsestal_Uddannelser!F42+Optagelsestal_Uddannelser!F44+Optagelsestal_Uddannelser!F45+Optagelsestal_Uddannelser!F46+Optagelsestal_Uddannelser!F49+Optagelsestal_Uddannelser!F51+Optagelsestal_Uddannelser!F52+Optagelsestal_Uddannelser!F55+Optagelsestal_Uddannelser!F56+Optagelsestal_Uddannelser!F57+Optagelsestal_Uddannelser!F58+Optagelsestal_Uddannelser!F59+Optagelsestal_Uddannelser!F60+Optagelsestal_Uddannelser!F64+Optagelsestal_Uddannelser!F66</f>
        <v>1267</v>
      </c>
      <c r="G9">
        <f>Optagelsestal_Uddannelser!G31+Optagelsestal_Uddannelser!G32+Optagelsestal_Uddannelser!G33+Optagelsestal_Uddannelser!G34+Optagelsestal_Uddannelser!G35+Optagelsestal_Uddannelser!G36+Optagelsestal_Uddannelser!G37+Optagelsestal_Uddannelser!G39+Optagelsestal_Uddannelser!G40+Optagelsestal_Uddannelser!G42+Optagelsestal_Uddannelser!G44+Optagelsestal_Uddannelser!G45+Optagelsestal_Uddannelser!G46+Optagelsestal_Uddannelser!G49+Optagelsestal_Uddannelser!G51+Optagelsestal_Uddannelser!G52+Optagelsestal_Uddannelser!G55+Optagelsestal_Uddannelser!G56+Optagelsestal_Uddannelser!G57+Optagelsestal_Uddannelser!G58+Optagelsestal_Uddannelser!G59+Optagelsestal_Uddannelser!G60+Optagelsestal_Uddannelser!G64+Optagelsestal_Uddannelser!G66</f>
        <v>1155</v>
      </c>
      <c r="H9">
        <f>Optagelsestal_Uddannelser!H31+Optagelsestal_Uddannelser!H32+Optagelsestal_Uddannelser!H33+Optagelsestal_Uddannelser!H34+Optagelsestal_Uddannelser!H35+Optagelsestal_Uddannelser!H36+Optagelsestal_Uddannelser!H37+Optagelsestal_Uddannelser!H39+Optagelsestal_Uddannelser!H40+Optagelsestal_Uddannelser!H42+Optagelsestal_Uddannelser!H44+Optagelsestal_Uddannelser!H45+Optagelsestal_Uddannelser!H46+Optagelsestal_Uddannelser!H49+Optagelsestal_Uddannelser!H51+Optagelsestal_Uddannelser!H52+Optagelsestal_Uddannelser!H55+Optagelsestal_Uddannelser!H56+Optagelsestal_Uddannelser!H57+Optagelsestal_Uddannelser!H58+Optagelsestal_Uddannelser!H59+Optagelsestal_Uddannelser!H60+Optagelsestal_Uddannelser!H64+Optagelsestal_Uddannelser!H66</f>
        <v>1186</v>
      </c>
      <c r="I9" s="36">
        <f>Optagelsestal_Uddannelser!I31+Optagelsestal_Uddannelser!I32+Optagelsestal_Uddannelser!I33+Optagelsestal_Uddannelser!I34+Optagelsestal_Uddannelser!I35+Optagelsestal_Uddannelser!I36+Optagelsestal_Uddannelser!I37+Optagelsestal_Uddannelser!I39+Optagelsestal_Uddannelser!I40+Optagelsestal_Uddannelser!I42+Optagelsestal_Uddannelser!I44+Optagelsestal_Uddannelser!I45+Optagelsestal_Uddannelser!I46+Optagelsestal_Uddannelser!I49+Optagelsestal_Uddannelser!I51+Optagelsestal_Uddannelser!I52+Optagelsestal_Uddannelser!I55+Optagelsestal_Uddannelser!I56+Optagelsestal_Uddannelser!I57+Optagelsestal_Uddannelser!I58+Optagelsestal_Uddannelser!I59+Optagelsestal_Uddannelser!I60+Optagelsestal_Uddannelser!I64+Optagelsestal_Uddannelser!I66</f>
        <v>1249</v>
      </c>
      <c r="K9">
        <f t="shared" si="2"/>
        <v>63</v>
      </c>
      <c r="L9" s="13">
        <f t="shared" si="3"/>
        <v>5.3119730185497467</v>
      </c>
    </row>
    <row r="10" spans="1:12" s="23" customFormat="1" ht="14.45" x14ac:dyDescent="0.3">
      <c r="A10" s="53" t="s">
        <v>73</v>
      </c>
      <c r="B10" s="53"/>
      <c r="C10" s="53"/>
      <c r="D10" s="53"/>
      <c r="E10" s="53"/>
      <c r="F10" s="25">
        <f t="shared" ref="F10:G10" si="4">F7/F5</f>
        <v>0.75473228772309353</v>
      </c>
      <c r="G10" s="25">
        <f t="shared" si="4"/>
        <v>0.75801505436297745</v>
      </c>
      <c r="H10" s="25">
        <f>H7/H5</f>
        <v>0.75136612021857918</v>
      </c>
      <c r="I10" s="25">
        <f>I7/I5</f>
        <v>0.75013054830287207</v>
      </c>
      <c r="L10" s="13"/>
    </row>
    <row r="11" spans="1:12" ht="14.45" x14ac:dyDescent="0.3">
      <c r="A11" s="44"/>
      <c r="B11" s="44"/>
      <c r="C11" s="44"/>
      <c r="D11" s="44"/>
      <c r="E11" s="44"/>
      <c r="L11" s="13"/>
    </row>
    <row r="12" spans="1:12" ht="14.45" x14ac:dyDescent="0.3">
      <c r="A12" s="46" t="s">
        <v>65</v>
      </c>
      <c r="B12" s="46"/>
      <c r="C12" s="46"/>
      <c r="D12" s="46"/>
      <c r="E12" s="46"/>
      <c r="F12" s="5">
        <f t="shared" ref="F12:I12" si="5">SUM(F13:F14)</f>
        <v>513</v>
      </c>
      <c r="G12" s="5">
        <f t="shared" si="5"/>
        <v>510</v>
      </c>
      <c r="H12" s="5">
        <f t="shared" si="5"/>
        <v>527</v>
      </c>
      <c r="I12" s="38">
        <f t="shared" si="5"/>
        <v>558</v>
      </c>
      <c r="J12" s="2"/>
      <c r="K12" s="2">
        <f t="shared" ref="K12:K14" si="6">I12-H12</f>
        <v>31</v>
      </c>
      <c r="L12" s="15">
        <f t="shared" ref="L12:L14" si="7">(K12/H12)*100</f>
        <v>5.8823529411764701</v>
      </c>
    </row>
    <row r="13" spans="1:12" x14ac:dyDescent="0.25">
      <c r="A13" s="44" t="s">
        <v>66</v>
      </c>
      <c r="B13" s="44" t="s">
        <v>14</v>
      </c>
      <c r="C13" s="44" t="s">
        <v>14</v>
      </c>
      <c r="D13" s="44" t="s">
        <v>14</v>
      </c>
      <c r="E13" s="44" t="s">
        <v>14</v>
      </c>
      <c r="F13">
        <v>272</v>
      </c>
      <c r="G13">
        <f>Optagelsestal_Uddannelser!G10+Optagelsestal_Uddannelser!G26</f>
        <v>272</v>
      </c>
      <c r="H13">
        <f>Optagelsestal_Uddannelser!H10+Optagelsestal_Uddannelser!H26</f>
        <v>300</v>
      </c>
      <c r="I13" s="36">
        <f>Optagelsestal_Uddannelser!I10+Optagelsestal_Uddannelser!I26</f>
        <v>327</v>
      </c>
      <c r="K13">
        <f t="shared" si="6"/>
        <v>27</v>
      </c>
      <c r="L13" s="13">
        <f t="shared" si="7"/>
        <v>9</v>
      </c>
    </row>
    <row r="14" spans="1:12" x14ac:dyDescent="0.25">
      <c r="A14" s="44" t="s">
        <v>75</v>
      </c>
      <c r="B14" s="44" t="s">
        <v>15</v>
      </c>
      <c r="C14" s="44" t="s">
        <v>15</v>
      </c>
      <c r="D14" s="44" t="s">
        <v>15</v>
      </c>
      <c r="E14" s="44" t="s">
        <v>15</v>
      </c>
      <c r="F14" s="3">
        <f>Optagelsestal_Uddannelser!F38+Optagelsestal_Uddannelser!F47+Optagelsestal_Uddannelser!F50+Optagelsestal_Uddannelser!F61+Optagelsestal_Uddannelser!F65+Optagelsestal_Uddannelser!F67+Optagelsestal_Uddannelser!F62+Optagelsestal_Uddannelser!F63</f>
        <v>241</v>
      </c>
      <c r="G14" s="3">
        <f>Optagelsestal_Uddannelser!G38+Optagelsestal_Uddannelser!G47+Optagelsestal_Uddannelser!G50+Optagelsestal_Uddannelser!G61+Optagelsestal_Uddannelser!G65+Optagelsestal_Uddannelser!G67+Optagelsestal_Uddannelser!G62+Optagelsestal_Uddannelser!G63</f>
        <v>238</v>
      </c>
      <c r="H14">
        <f>Optagelsestal_Uddannelser!H38+Optagelsestal_Uddannelser!H47+Optagelsestal_Uddannelser!H50+Optagelsestal_Uddannelser!H61+Optagelsestal_Uddannelser!H65+Optagelsestal_Uddannelser!H67+Optagelsestal_Uddannelser!H62+Optagelsestal_Uddannelser!H63</f>
        <v>227</v>
      </c>
      <c r="I14" s="36">
        <f>Optagelsestal_Uddannelser!I38+Optagelsestal_Uddannelser!I47+Optagelsestal_Uddannelser!I50+Optagelsestal_Uddannelser!I61+Optagelsestal_Uddannelser!I65+Optagelsestal_Uddannelser!I67+Optagelsestal_Uddannelser!I62+Optagelsestal_Uddannelser!I63</f>
        <v>231</v>
      </c>
      <c r="K14">
        <f t="shared" si="6"/>
        <v>4</v>
      </c>
      <c r="L14" s="13">
        <f t="shared" si="7"/>
        <v>1.7621145374449341</v>
      </c>
    </row>
    <row r="15" spans="1:12" s="23" customFormat="1" ht="14.45" x14ac:dyDescent="0.3">
      <c r="A15" s="53" t="s">
        <v>73</v>
      </c>
      <c r="B15" s="53"/>
      <c r="C15" s="53"/>
      <c r="D15" s="53"/>
      <c r="E15" s="53"/>
      <c r="F15" s="25">
        <f t="shared" ref="F15:I15" si="8">F12/F5</f>
        <v>0.13872363439697133</v>
      </c>
      <c r="G15" s="25">
        <f t="shared" si="8"/>
        <v>0.14218009478672985</v>
      </c>
      <c r="H15" s="25">
        <f t="shared" si="8"/>
        <v>0.14398907103825137</v>
      </c>
      <c r="I15" s="25">
        <f t="shared" si="8"/>
        <v>0.14569190600522194</v>
      </c>
      <c r="L15" s="13"/>
    </row>
    <row r="16" spans="1:12" ht="14.45" x14ac:dyDescent="0.3">
      <c r="A16" s="44"/>
      <c r="B16" s="44"/>
      <c r="C16" s="44"/>
      <c r="D16" s="44"/>
      <c r="E16" s="44"/>
      <c r="L16" s="13"/>
    </row>
    <row r="17" spans="1:12" ht="14.45" x14ac:dyDescent="0.3">
      <c r="A17" s="46" t="s">
        <v>67</v>
      </c>
      <c r="B17" s="46"/>
      <c r="C17" s="46"/>
      <c r="D17" s="46"/>
      <c r="E17" s="46"/>
      <c r="F17" s="5">
        <v>248</v>
      </c>
      <c r="G17" s="5">
        <f>Optagelsestal_Uddannelser!G19+Optagelsestal_Uddannelser!G20+Optagelsestal_Uddannelser!G22</f>
        <v>208</v>
      </c>
      <c r="H17" s="5">
        <f>Optagelsestal_Uddannelser!H19+Optagelsestal_Uddannelser!H20+Optagelsestal_Uddannelser!H22</f>
        <v>215</v>
      </c>
      <c r="I17" s="38">
        <f>Optagelsestal_Uddannelser!I19+Optagelsestal_Uddannelser!I20+Optagelsestal_Uddannelser!I22</f>
        <v>226</v>
      </c>
      <c r="J17" s="2"/>
      <c r="K17" s="2">
        <f>I17-H17</f>
        <v>11</v>
      </c>
      <c r="L17" s="15">
        <f>(K17/H17)*100</f>
        <v>5.1162790697674421</v>
      </c>
    </row>
    <row r="18" spans="1:12" s="23" customFormat="1" ht="14.45" x14ac:dyDescent="0.3">
      <c r="A18" s="53" t="s">
        <v>73</v>
      </c>
      <c r="B18" s="53"/>
      <c r="C18" s="53"/>
      <c r="D18" s="53"/>
      <c r="E18" s="53"/>
      <c r="F18" s="30">
        <f t="shared" ref="F18:I18" si="9">F17/F5</f>
        <v>6.7063277447268796E-2</v>
      </c>
      <c r="G18" s="30">
        <f t="shared" si="9"/>
        <v>5.7987175913019239E-2</v>
      </c>
      <c r="H18" s="30">
        <f t="shared" si="9"/>
        <v>5.8743169398907107E-2</v>
      </c>
      <c r="I18" s="30">
        <f t="shared" si="9"/>
        <v>5.9007832898172324E-2</v>
      </c>
      <c r="J18" s="8"/>
      <c r="K18" s="8"/>
      <c r="L18" s="19"/>
    </row>
    <row r="19" spans="1:12" ht="14.45" x14ac:dyDescent="0.3">
      <c r="A19" s="44"/>
      <c r="B19" s="44"/>
      <c r="C19" s="44"/>
      <c r="D19" s="44"/>
      <c r="E19" s="44"/>
      <c r="L19" s="13"/>
    </row>
    <row r="20" spans="1:12" ht="15.6" x14ac:dyDescent="0.3">
      <c r="A20" s="46" t="s">
        <v>68</v>
      </c>
      <c r="B20" s="46"/>
      <c r="C20" s="46"/>
      <c r="D20" s="46"/>
      <c r="E20" s="46"/>
      <c r="F20" s="5">
        <v>146</v>
      </c>
      <c r="G20" s="5">
        <f>Optagelsestal_Uddannelser!G8+Optagelsestal_Uddannelser!G23</f>
        <v>150</v>
      </c>
      <c r="H20" s="5">
        <f>Optagelsestal_Uddannelser!H8+Optagelsestal_Uddannelser!H23</f>
        <v>168</v>
      </c>
      <c r="I20" s="38">
        <f>Optagelsestal_Uddannelser!I8+Optagelsestal_Uddannelser!I23</f>
        <v>173</v>
      </c>
      <c r="J20" s="2"/>
      <c r="K20" s="2">
        <f>I20-H20</f>
        <v>5</v>
      </c>
      <c r="L20" s="12">
        <f>(K20/H20)*100</f>
        <v>2.9761904761904758</v>
      </c>
    </row>
    <row r="21" spans="1:12" ht="14.45" x14ac:dyDescent="0.3">
      <c r="A21" s="53" t="s">
        <v>73</v>
      </c>
      <c r="B21" s="53"/>
      <c r="C21" s="53"/>
      <c r="D21" s="53"/>
      <c r="E21" s="53"/>
      <c r="F21" s="25">
        <f t="shared" ref="F21:I21" si="10">F20/F5</f>
        <v>3.9480800432666309E-2</v>
      </c>
      <c r="G21" s="25">
        <f t="shared" si="10"/>
        <v>4.1817674937273487E-2</v>
      </c>
      <c r="H21" s="25">
        <f t="shared" si="10"/>
        <v>4.5901639344262293E-2</v>
      </c>
      <c r="I21" s="25">
        <f t="shared" si="10"/>
        <v>4.5169712793733684E-2</v>
      </c>
    </row>
    <row r="22" spans="1:12" ht="32.25" customHeight="1" x14ac:dyDescent="0.3">
      <c r="A22" s="54"/>
      <c r="B22" s="54"/>
      <c r="C22" s="54"/>
      <c r="D22" s="54"/>
      <c r="E22" s="54"/>
    </row>
    <row r="23" spans="1:12" ht="14.45" x14ac:dyDescent="0.3">
      <c r="A23" s="44"/>
      <c r="B23" s="44"/>
      <c r="C23" s="44"/>
      <c r="D23" s="44"/>
      <c r="E23" s="44"/>
    </row>
    <row r="24" spans="1:12" ht="14.45" x14ac:dyDescent="0.3">
      <c r="A24" s="44"/>
      <c r="B24" s="44"/>
      <c r="C24" s="44"/>
      <c r="D24" s="44"/>
      <c r="E24" s="44"/>
    </row>
    <row r="25" spans="1:12" ht="14.45" x14ac:dyDescent="0.3">
      <c r="A25" s="44"/>
      <c r="B25" s="44"/>
      <c r="C25" s="44"/>
      <c r="D25" s="44"/>
      <c r="E25" s="44"/>
    </row>
    <row r="26" spans="1:12" ht="14.45" x14ac:dyDescent="0.3">
      <c r="A26" s="44"/>
      <c r="B26" s="44"/>
      <c r="C26" s="44"/>
      <c r="D26" s="44"/>
      <c r="E26" s="44"/>
    </row>
    <row r="27" spans="1:12" ht="14.45" x14ac:dyDescent="0.3">
      <c r="A27" s="44"/>
      <c r="B27" s="44"/>
      <c r="C27" s="44"/>
      <c r="D27" s="44"/>
      <c r="E27" s="44"/>
    </row>
    <row r="28" spans="1:12" ht="14.45" x14ac:dyDescent="0.3">
      <c r="A28" s="44"/>
      <c r="B28" s="44"/>
      <c r="C28" s="44"/>
      <c r="D28" s="44"/>
      <c r="E28" s="44"/>
    </row>
    <row r="29" spans="1:12" ht="14.45" x14ac:dyDescent="0.3">
      <c r="A29" s="44"/>
      <c r="B29" s="44"/>
      <c r="C29" s="44"/>
      <c r="D29" s="44"/>
      <c r="E29" s="44"/>
    </row>
    <row r="30" spans="1:12" ht="14.45" x14ac:dyDescent="0.3">
      <c r="A30" s="44"/>
      <c r="B30" s="44"/>
      <c r="C30" s="44"/>
      <c r="D30" s="44"/>
      <c r="E30" s="44"/>
    </row>
    <row r="31" spans="1:12" ht="14.45" x14ac:dyDescent="0.3">
      <c r="A31" s="44"/>
      <c r="B31" s="44"/>
      <c r="C31" s="44"/>
      <c r="D31" s="44"/>
      <c r="E31" s="44"/>
    </row>
    <row r="32" spans="1:12" ht="14.45" x14ac:dyDescent="0.3">
      <c r="A32" s="44"/>
      <c r="B32" s="44"/>
      <c r="C32" s="44"/>
      <c r="D32" s="44"/>
      <c r="E32" s="44"/>
    </row>
    <row r="33" spans="1:5" ht="14.45" x14ac:dyDescent="0.3">
      <c r="A33" s="44"/>
      <c r="B33" s="44"/>
      <c r="C33" s="44"/>
      <c r="D33" s="44"/>
      <c r="E33" s="44"/>
    </row>
    <row r="34" spans="1:5" ht="14.45" x14ac:dyDescent="0.3">
      <c r="A34" s="44"/>
      <c r="B34" s="44"/>
      <c r="C34" s="44"/>
      <c r="D34" s="44"/>
      <c r="E34" s="44"/>
    </row>
    <row r="35" spans="1:5" ht="14.45" x14ac:dyDescent="0.3">
      <c r="A35" s="44"/>
      <c r="B35" s="44"/>
      <c r="C35" s="44"/>
      <c r="D35" s="44"/>
      <c r="E35" s="44"/>
    </row>
    <row r="36" spans="1:5" ht="14.45" x14ac:dyDescent="0.3">
      <c r="A36" s="44"/>
      <c r="B36" s="44"/>
      <c r="C36" s="44"/>
      <c r="D36" s="44"/>
      <c r="E36" s="44"/>
    </row>
    <row r="37" spans="1:5" ht="14.45" x14ac:dyDescent="0.3">
      <c r="A37" s="44"/>
      <c r="B37" s="44"/>
      <c r="C37" s="44"/>
      <c r="D37" s="44"/>
      <c r="E37" s="44"/>
    </row>
    <row r="38" spans="1:5" ht="14.45" x14ac:dyDescent="0.3">
      <c r="A38" s="44"/>
      <c r="B38" s="44"/>
      <c r="C38" s="44"/>
      <c r="D38" s="44"/>
      <c r="E38" s="44"/>
    </row>
    <row r="39" spans="1:5" ht="14.45" x14ac:dyDescent="0.3">
      <c r="A39" s="44"/>
      <c r="B39" s="44"/>
      <c r="C39" s="44"/>
      <c r="D39" s="44"/>
      <c r="E39" s="44"/>
    </row>
  </sheetData>
  <mergeCells count="38">
    <mergeCell ref="A15:E15"/>
    <mergeCell ref="A18:E18"/>
    <mergeCell ref="A2:E2"/>
    <mergeCell ref="A3:E3"/>
    <mergeCell ref="A4:E4"/>
    <mergeCell ref="A5:E5"/>
    <mergeCell ref="A6:E6"/>
    <mergeCell ref="A11:E11"/>
    <mergeCell ref="A12:E12"/>
    <mergeCell ref="A13:E13"/>
    <mergeCell ref="A14:E14"/>
    <mergeCell ref="A7:E7"/>
    <mergeCell ref="A8:E8"/>
    <mergeCell ref="A9:E9"/>
    <mergeCell ref="A10:E10"/>
    <mergeCell ref="A27:E27"/>
    <mergeCell ref="A19:E19"/>
    <mergeCell ref="A20:E20"/>
    <mergeCell ref="A21:E21"/>
    <mergeCell ref="A16:E16"/>
    <mergeCell ref="A17:E17"/>
    <mergeCell ref="A22:E22"/>
    <mergeCell ref="A23:E23"/>
    <mergeCell ref="A24:E24"/>
    <mergeCell ref="A25:E25"/>
    <mergeCell ref="A26:E26"/>
    <mergeCell ref="A39:E39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Optagelsestal_Uddannelser</vt:lpstr>
      <vt:lpstr>Optagelsestal_Lokationer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Falk Nyboe</dc:creator>
  <dc:description/>
  <cp:lastModifiedBy>Ingrid Agnete Jensen</cp:lastModifiedBy>
  <cp:lastPrinted>2018-07-27T09:06:49Z</cp:lastPrinted>
  <dcterms:created xsi:type="dcterms:W3CDTF">2018-07-12T10:59:55Z</dcterms:created>
  <dcterms:modified xsi:type="dcterms:W3CDTF">2019-07-25T14:35:34Z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nummer">
    <vt:lpwstr>D19-1167421</vt:lpwstr>
  </property>
  <property fmtid="{D5CDD505-2E9C-101B-9397-08002B2CF9AE}" pid="3" name="DN_D_Brevdato_DK">
    <vt:lpwstr>25-07-2019</vt:lpwstr>
  </property>
  <property fmtid="{D5CDD505-2E9C-101B-9397-08002B2CF9AE}" pid="4" name="DN_D_UnderskriverNavn">
    <vt:lpwstr/>
  </property>
  <property fmtid="{D5CDD505-2E9C-101B-9397-08002B2CF9AE}" pid="5" name="DN_D_UnderskriverTitel">
    <vt:lpwstr/>
  </property>
  <property fmtid="{D5CDD505-2E9C-101B-9397-08002B2CF9AE}" pid="6" name="DN_D_UnderskriverEmail">
    <vt:lpwstr/>
  </property>
  <property fmtid="{D5CDD505-2E9C-101B-9397-08002B2CF9AE}" pid="7" name="DN_D_UnderskriverTelefon">
    <vt:lpwstr/>
  </property>
  <property fmtid="{D5CDD505-2E9C-101B-9397-08002B2CF9AE}" pid="8" name="DN_D_UCLLokationNavn">
    <vt:lpwstr/>
  </property>
  <property fmtid="{D5CDD505-2E9C-101B-9397-08002B2CF9AE}" pid="9" name="DN_D_UCLLokationGade">
    <vt:lpwstr/>
  </property>
  <property fmtid="{D5CDD505-2E9C-101B-9397-08002B2CF9AE}" pid="10" name="DN_D_UCLLokationPostNr">
    <vt:lpwstr/>
  </property>
  <property fmtid="{D5CDD505-2E9C-101B-9397-08002B2CF9AE}" pid="11" name="DN_D_UCLLokationBy">
    <vt:lpwstr/>
  </property>
  <property fmtid="{D5CDD505-2E9C-101B-9397-08002B2CF9AE}" pid="12" name="DN_D_AnsvarligInitialer">
    <vt:lpwstr>mfny</vt:lpwstr>
  </property>
  <property fmtid="{D5CDD505-2E9C-101B-9397-08002B2CF9AE}" pid="13" name="DN_D_Startdato_DK">
    <vt:lpwstr/>
  </property>
  <property fmtid="{D5CDD505-2E9C-101B-9397-08002B2CF9AE}" pid="14" name="DN_D_Slutdato_DK">
    <vt:lpwstr/>
  </property>
  <property fmtid="{D5CDD505-2E9C-101B-9397-08002B2CF9AE}" pid="15" name="DN_D_Oprettelsesdato">
    <vt:lpwstr>25-07-2019</vt:lpwstr>
  </property>
  <property fmtid="{D5CDD505-2E9C-101B-9397-08002B2CF9AE}" pid="16" name="DN_D_Dokumenttitel">
    <vt:lpwstr>UCL Hovedtal_26072019_endelig</vt:lpwstr>
  </property>
  <property fmtid="{D5CDD505-2E9C-101B-9397-08002B2CF9AE}" pid="17" name="DN_D_UCLAfdeling">
    <vt:lpwstr/>
  </property>
  <property fmtid="{D5CDD505-2E9C-101B-9397-08002B2CF9AE}" pid="18" name="DN_D_Brevdato_EN">
    <vt:lpwstr>25-07-2019</vt:lpwstr>
  </property>
  <property fmtid="{D5CDD505-2E9C-101B-9397-08002B2CF9AE}" pid="19" name="DN_D_UCLlokationLand">
    <vt:lpwstr/>
  </property>
  <property fmtid="{D5CDD505-2E9C-101B-9397-08002B2CF9AE}" pid="20" name="DN_S_Moededato">
    <vt:lpwstr/>
  </property>
  <property fmtid="{D5CDD505-2E9C-101B-9397-08002B2CF9AE}" pid="21" name="DN_D_Moededato">
    <vt:lpwstr/>
  </property>
  <property fmtid="{D5CDD505-2E9C-101B-9397-08002B2CF9AE}" pid="22" name="DN_D_Starttidspunkt">
    <vt:lpwstr/>
  </property>
  <property fmtid="{D5CDD505-2E9C-101B-9397-08002B2CF9AE}" pid="23" name="DN_D_Sluttidspunkt">
    <vt:lpwstr/>
  </property>
  <property fmtid="{D5CDD505-2E9C-101B-9397-08002B2CF9AE}" pid="24" name="DN_D_Referent">
    <vt:lpwstr/>
  </property>
  <property fmtid="{D5CDD505-2E9C-101B-9397-08002B2CF9AE}" pid="25" name="DN_D_Moedelokale">
    <vt:lpwstr/>
  </property>
  <property fmtid="{D5CDD505-2E9C-101B-9397-08002B2CF9AE}" pid="26" name="DN_D_MedarbejderNavn">
    <vt:lpwstr/>
  </property>
  <property fmtid="{D5CDD505-2E9C-101B-9397-08002B2CF9AE}" pid="27" name="DN_D_AnsvarligNavn">
    <vt:lpwstr>Marie Falk Nyboe</vt:lpwstr>
  </property>
  <property fmtid="{D5CDD505-2E9C-101B-9397-08002B2CF9AE}" pid="28" name="DN_D_Indleveringsdato">
    <vt:lpwstr/>
  </property>
  <property fmtid="{D5CDD505-2E9C-101B-9397-08002B2CF9AE}" pid="29" name="DN_D_VejlederNavn">
    <vt:lpwstr/>
  </property>
  <property fmtid="{D5CDD505-2E9C-101B-9397-08002B2CF9AE}" pid="30" name="DN_D_Merit">
    <vt:lpwstr/>
  </property>
  <property fmtid="{D5CDD505-2E9C-101B-9397-08002B2CF9AE}" pid="31" name="DN_D_MedarbejdersForretningsenhed">
    <vt:lpwstr/>
  </property>
  <property fmtid="{D5CDD505-2E9C-101B-9397-08002B2CF9AE}" pid="32" name="DN_S_Sagsnummer">
    <vt:lpwstr>S19-30737</vt:lpwstr>
  </property>
  <property fmtid="{D5CDD505-2E9C-101B-9397-08002B2CF9AE}" pid="33" name="DN_S_Sagstitel">
    <vt:lpwstr>Tal og data</vt:lpwstr>
  </property>
  <property fmtid="{D5CDD505-2E9C-101B-9397-08002B2CF9AE}" pid="34" name="DN_S_Projekleder_Fuldenavn">
    <vt:lpwstr/>
  </property>
  <property fmtid="{D5CDD505-2E9C-101B-9397-08002B2CF9AE}" pid="35" name="DN_S_Projektleder_Jobtitel">
    <vt:lpwstr/>
  </property>
  <property fmtid="{D5CDD505-2E9C-101B-9397-08002B2CF9AE}" pid="36" name="DN_S_Projektleder_email">
    <vt:lpwstr/>
  </property>
  <property fmtid="{D5CDD505-2E9C-101B-9397-08002B2CF9AE}" pid="37" name="DN_S_StuderendeNavn">
    <vt:lpwstr/>
  </property>
  <property fmtid="{D5CDD505-2E9C-101B-9397-08002B2CF9AE}" pid="38" name="DN_S_StuderendeBy">
    <vt:lpwstr/>
  </property>
  <property fmtid="{D5CDD505-2E9C-101B-9397-08002B2CF9AE}" pid="39" name="DN_S_StuderendeEmail">
    <vt:lpwstr/>
  </property>
  <property fmtid="{D5CDD505-2E9C-101B-9397-08002B2CF9AE}" pid="40" name="DN_S_Ansvarlig_Navn">
    <vt:lpwstr>Marie Falk Nyboe</vt:lpwstr>
  </property>
  <property fmtid="{D5CDD505-2E9C-101B-9397-08002B2CF9AE}" pid="41" name="DN_S_Klagedato">
    <vt:lpwstr/>
  </property>
  <property fmtid="{D5CDD505-2E9C-101B-9397-08002B2CF9AE}" pid="42" name="DN_S_Type_Eksamensklage">
    <vt:lpwstr/>
  </property>
  <property fmtid="{D5CDD505-2E9C-101B-9397-08002B2CF9AE}" pid="43" name="DN_S_AfdelingNavn">
    <vt:lpwstr/>
  </property>
  <property fmtid="{D5CDD505-2E9C-101B-9397-08002B2CF9AE}" pid="44" name="Comments">
    <vt:lpwstr/>
  </property>
</Properties>
</file>