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DU3203\Desktop\"/>
    </mc:Choice>
  </mc:AlternateContent>
  <bookViews>
    <workbookView xWindow="0" yWindow="0" windowWidth="28800" windowHeight="14240"/>
  </bookViews>
  <sheets>
    <sheet name="Antal 1. prioriteter 2016-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" l="1"/>
  <c r="D82" i="2"/>
  <c r="C82" i="2"/>
  <c r="B82" i="2"/>
  <c r="F82" i="2"/>
  <c r="F89" i="2"/>
  <c r="F87" i="2"/>
  <c r="F86" i="2"/>
  <c r="F84" i="2"/>
  <c r="F83" i="2"/>
  <c r="H65" i="2" l="1"/>
  <c r="H66" i="2"/>
  <c r="H67" i="2"/>
  <c r="H68" i="2"/>
  <c r="H69" i="2"/>
  <c r="H70" i="2"/>
  <c r="H71" i="2"/>
  <c r="H72" i="2"/>
  <c r="H73" i="2"/>
  <c r="H74" i="2"/>
  <c r="H76" i="2"/>
  <c r="H79" i="2"/>
  <c r="H8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29" i="2"/>
  <c r="H19" i="2"/>
  <c r="H20" i="2"/>
  <c r="H21" i="2"/>
  <c r="H22" i="2"/>
  <c r="H23" i="2"/>
  <c r="H24" i="2"/>
  <c r="H25" i="2"/>
  <c r="H26" i="2"/>
  <c r="H18" i="2"/>
  <c r="H10" i="2"/>
  <c r="H11" i="2"/>
  <c r="H12" i="2"/>
  <c r="H13" i="2"/>
  <c r="H14" i="2"/>
  <c r="H15" i="2"/>
  <c r="H16" i="2"/>
  <c r="H9" i="2"/>
  <c r="G83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65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29" i="2"/>
  <c r="G19" i="2"/>
  <c r="G20" i="2"/>
  <c r="G21" i="2"/>
  <c r="G22" i="2"/>
  <c r="G23" i="2"/>
  <c r="G24" i="2"/>
  <c r="G25" i="2"/>
  <c r="G26" i="2"/>
  <c r="G18" i="2"/>
  <c r="G10" i="2"/>
  <c r="G11" i="2"/>
  <c r="G12" i="2"/>
  <c r="G13" i="2"/>
  <c r="G14" i="2"/>
  <c r="G15" i="2"/>
  <c r="G16" i="2"/>
  <c r="G9" i="2"/>
  <c r="C90" i="2"/>
  <c r="D90" i="2"/>
  <c r="E90" i="2"/>
  <c r="F90" i="2"/>
  <c r="H90" i="2" s="1"/>
  <c r="B90" i="2"/>
  <c r="C89" i="2"/>
  <c r="D89" i="2"/>
  <c r="E89" i="2"/>
  <c r="B89" i="2"/>
  <c r="C88" i="2"/>
  <c r="D88" i="2"/>
  <c r="E88" i="2"/>
  <c r="F88" i="2"/>
  <c r="G88" i="2" s="1"/>
  <c r="B88" i="2"/>
  <c r="C87" i="2"/>
  <c r="D87" i="2"/>
  <c r="E87" i="2"/>
  <c r="H87" i="2" s="1"/>
  <c r="B87" i="2"/>
  <c r="C84" i="2"/>
  <c r="D84" i="2"/>
  <c r="E84" i="2"/>
  <c r="H84" i="2" s="1"/>
  <c r="B84" i="2"/>
  <c r="C83" i="2"/>
  <c r="D83" i="2"/>
  <c r="E83" i="2"/>
  <c r="H83" i="2"/>
  <c r="B83" i="2"/>
  <c r="G82" i="2"/>
  <c r="C86" i="2"/>
  <c r="D86" i="2"/>
  <c r="E86" i="2"/>
  <c r="G86" i="2" s="1"/>
  <c r="B86" i="2"/>
  <c r="C85" i="2"/>
  <c r="D85" i="2"/>
  <c r="E85" i="2"/>
  <c r="F85" i="2"/>
  <c r="B85" i="2"/>
  <c r="C28" i="2"/>
  <c r="D28" i="2"/>
  <c r="E28" i="2"/>
  <c r="E27" i="2" s="1"/>
  <c r="B28" i="2"/>
  <c r="C64" i="2"/>
  <c r="C27" i="2" s="1"/>
  <c r="C7" i="2" s="1"/>
  <c r="D64" i="2"/>
  <c r="E64" i="2"/>
  <c r="B64" i="2"/>
  <c r="F28" i="2"/>
  <c r="F64" i="2"/>
  <c r="C17" i="2"/>
  <c r="D17" i="2"/>
  <c r="E17" i="2"/>
  <c r="F17" i="2"/>
  <c r="B17" i="2"/>
  <c r="C8" i="2"/>
  <c r="D8" i="2"/>
  <c r="E8" i="2"/>
  <c r="F8" i="2"/>
  <c r="G8" i="2" s="1"/>
  <c r="B8" i="2"/>
  <c r="G64" i="2" l="1"/>
  <c r="G87" i="2"/>
  <c r="H28" i="2"/>
  <c r="G85" i="2"/>
  <c r="H17" i="2"/>
  <c r="H88" i="2"/>
  <c r="G17" i="2"/>
  <c r="G90" i="2"/>
  <c r="G89" i="2"/>
  <c r="G84" i="2"/>
  <c r="H64" i="2"/>
  <c r="H89" i="2"/>
  <c r="H82" i="2"/>
  <c r="H86" i="2"/>
  <c r="E7" i="2"/>
  <c r="G28" i="2"/>
  <c r="H8" i="2"/>
  <c r="F27" i="2"/>
  <c r="F7" i="2" s="1"/>
  <c r="D27" i="2"/>
  <c r="D7" i="2" s="1"/>
  <c r="B27" i="2"/>
  <c r="B7" i="2" s="1"/>
  <c r="H7" i="2" l="1"/>
  <c r="G7" i="2"/>
  <c r="H27" i="2"/>
  <c r="G27" i="2"/>
</calcChain>
</file>

<file path=xl/sharedStrings.xml><?xml version="1.0" encoding="utf-8"?>
<sst xmlns="http://schemas.openxmlformats.org/spreadsheetml/2006/main" count="93" uniqueCount="93">
  <si>
    <t>UCL Erhvervsakademi og Professionshøjskole</t>
  </si>
  <si>
    <t xml:space="preserve">Kvote 2-ansøgninger </t>
  </si>
  <si>
    <t>PÆDAGOGIK OG SAMFUND</t>
  </si>
  <si>
    <t>Pædagoguddannelsen, Odense</t>
  </si>
  <si>
    <t>Pædagoguddannelsen, Svendborg</t>
  </si>
  <si>
    <t>Pædagoguddannelsen, Jelling</t>
  </si>
  <si>
    <t>Læreruddannelsen, Odense</t>
  </si>
  <si>
    <t>Læreruddannelsen, Jelling</t>
  </si>
  <si>
    <t>Socialrådgiveruddannelsen, Odense</t>
  </si>
  <si>
    <t>Socialrådgiveruddannelsen, Vejle</t>
  </si>
  <si>
    <t>Administrationsbacheloruddannelsen</t>
  </si>
  <si>
    <t>SUNDHED</t>
  </si>
  <si>
    <t>Ergoterapeutuddannelsen</t>
  </si>
  <si>
    <t>Fysioterapeutuddannelsen</t>
  </si>
  <si>
    <t>Radiografuddannelsen</t>
  </si>
  <si>
    <t>Bioanalytikeruddannelsen</t>
  </si>
  <si>
    <t>Installatør El, Vejle</t>
  </si>
  <si>
    <t>Datamatiker, Odense</t>
  </si>
  <si>
    <t>Datamatiker, Vejle</t>
  </si>
  <si>
    <t>Procesteknolog, Odense</t>
  </si>
  <si>
    <t>Procesteknolog, Vejle</t>
  </si>
  <si>
    <t>Handelsøkonom, Odense</t>
  </si>
  <si>
    <t>Handelsøkonom, Vejle</t>
  </si>
  <si>
    <t>Serviceøkonom, Odense</t>
  </si>
  <si>
    <t>Serviceøkonom, Vejle</t>
  </si>
  <si>
    <t>1. prioritetsansøgninger</t>
  </si>
  <si>
    <t>Jelling i alt</t>
  </si>
  <si>
    <t>Top Up uddannelser (dansk)</t>
  </si>
  <si>
    <t>Pba i Digital Konceptudvikling</t>
  </si>
  <si>
    <t>Pba i Webudvikling</t>
  </si>
  <si>
    <t>** nyt udbud i 2019</t>
  </si>
  <si>
    <t>* nyt udbud i 2018</t>
  </si>
  <si>
    <t>Byggekoordinator</t>
  </si>
  <si>
    <t xml:space="preserve">Produktionsteknolog </t>
  </si>
  <si>
    <t xml:space="preserve">IT Teknolog </t>
  </si>
  <si>
    <t>- kvote 2 søgningen ved ansøgningsfristen i kvote 2 (15. marts 2016-2019 og 22. marts 2020)</t>
  </si>
  <si>
    <t>TOTAL</t>
  </si>
  <si>
    <t>Laborant</t>
  </si>
  <si>
    <t>Sygeplejerskeuddannelsen i Odense</t>
  </si>
  <si>
    <t>Sygeplejerskeuddannelsen i Svendborg</t>
  </si>
  <si>
    <t>Sygeplejerskeuddannelsen i Vejle</t>
  </si>
  <si>
    <t>Socialrådgiveruddannelsen netbaseret</t>
  </si>
  <si>
    <t>ERHVERV inkl. Top-up</t>
  </si>
  <si>
    <t>ERHVERV</t>
  </si>
  <si>
    <t>Automationsteknolog, Odense</t>
  </si>
  <si>
    <t>Autoteknolog</t>
  </si>
  <si>
    <t>Pba i Bygningskonstruktion</t>
  </si>
  <si>
    <t>BA in Architectural technology and construction management</t>
  </si>
  <si>
    <t>Energiteknolog</t>
  </si>
  <si>
    <t>Finansøkonom</t>
  </si>
  <si>
    <t>Financial controller</t>
  </si>
  <si>
    <t>Pba i Finans</t>
  </si>
  <si>
    <t>Installatør EL, Odense</t>
  </si>
  <si>
    <t>Installatør VVS</t>
  </si>
  <si>
    <t>IT Technology</t>
  </si>
  <si>
    <t>Jordbrugsteknolog</t>
  </si>
  <si>
    <t>Logistikøkonom</t>
  </si>
  <si>
    <t>Logistics Management</t>
  </si>
  <si>
    <t>Markedsføringsøkonom</t>
  </si>
  <si>
    <t>Marketing Management</t>
  </si>
  <si>
    <t>Multimediedesigner</t>
  </si>
  <si>
    <t>Service, Hospitality and Tourism Management, Odense</t>
  </si>
  <si>
    <t>Service, Hospitality and Tourism Management, Vejle</t>
  </si>
  <si>
    <t>Pba i IT og økonomi</t>
  </si>
  <si>
    <t>OVERBYGNINGSUDDANNELSER (Top-up)</t>
  </si>
  <si>
    <t>BA in Innovation and Entrepreneurship, Odense</t>
  </si>
  <si>
    <t>BA in Innovation and Entrepreneurship, Vejle</t>
  </si>
  <si>
    <t>Pba i International Handel og Markedsføring</t>
  </si>
  <si>
    <t>BA in International Sales and Marketing</t>
  </si>
  <si>
    <t>Pba i International Hospitality Management</t>
  </si>
  <si>
    <t>BA in International Hospitality Management</t>
  </si>
  <si>
    <t>Pba i Jordbrug</t>
  </si>
  <si>
    <t>BA in Product Development and Integrative Technology</t>
  </si>
  <si>
    <t>Pba i Softwareudvikling, Odense</t>
  </si>
  <si>
    <t>Pba i Softwareudvikling - Vejle</t>
  </si>
  <si>
    <t>Pba i Sports management</t>
  </si>
  <si>
    <t>Læreruddannelsen netbaseret*</t>
  </si>
  <si>
    <t>*** nyt udbud i 2020</t>
  </si>
  <si>
    <t>Odense i alt inkl. professionsbachelor, erhvervsakademi og top-up</t>
  </si>
  <si>
    <t>Vejle i alt inkl. professionsbachelor, erhvervsakademi og top-up</t>
  </si>
  <si>
    <t xml:space="preserve">Fredericia i alt </t>
  </si>
  <si>
    <t xml:space="preserve">Svendborg i alt </t>
  </si>
  <si>
    <t>Automationsteknolog, Fredericia***</t>
  </si>
  <si>
    <t>Pba i E-handel**</t>
  </si>
  <si>
    <t>Pba i Innovation og Entrepreneurship, Odense*</t>
  </si>
  <si>
    <t>Pba i IT-sikkerhed**</t>
  </si>
  <si>
    <t>**** ikke udbudt 2020</t>
  </si>
  <si>
    <t>Administrationsbacheloruddannelsen netbaseret****</t>
  </si>
  <si>
    <t>Diff. antal 2019-2020</t>
  </si>
  <si>
    <t>Diff. % 2019-2020</t>
  </si>
  <si>
    <t>Pba og EA uddannelser (dansk uden Top-up))</t>
  </si>
  <si>
    <t>BA og AP uddannelser (INT uden Top-up)</t>
  </si>
  <si>
    <t>Top Up uddannelser (INT)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</si>
</sst>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sz val="14"/>
      <name val="Calibri"/>
      <family val="2"/>
      <scheme val="minor"/>
    </font>
    <font>
      <sz val="14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quotePrefix="1" applyFont="1" applyFill="1"/>
    <xf numFmtId="0" fontId="5" fillId="2" borderId="0" xfId="0" quotePrefix="1" applyFont="1" applyFill="1"/>
    <xf numFmtId="0" fontId="0" fillId="0" borderId="0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wrapText="1"/>
    </xf>
    <xf numFmtId="0" fontId="8" fillId="0" borderId="0" xfId="0" applyFont="1" applyBorder="1"/>
    <xf numFmtId="0" fontId="0" fillId="0" borderId="1" xfId="0" applyFill="1" applyBorder="1"/>
    <xf numFmtId="0" fontId="0" fillId="4" borderId="1" xfId="0" applyFill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Fill="1" applyBorder="1" applyAlignment="1">
      <alignment horizontal="right" wrapText="1"/>
    </xf>
    <xf numFmtId="0" fontId="0" fillId="0" borderId="1" xfId="0" applyFont="1" applyFill="1" applyBorder="1"/>
    <xf numFmtId="0" fontId="0" fillId="4" borderId="1" xfId="0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6" fillId="4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9" fillId="5" borderId="1" xfId="0" applyFont="1" applyFill="1" applyBorder="1"/>
    <xf numFmtId="0" fontId="0" fillId="0" borderId="1" xfId="0" applyBorder="1"/>
    <xf numFmtId="0" fontId="6" fillId="0" borderId="1" xfId="0" applyFont="1" applyBorder="1"/>
    <xf numFmtId="0" fontId="0" fillId="2" borderId="1" xfId="0" applyFill="1" applyBorder="1" applyAlignment="1"/>
    <xf numFmtId="0" fontId="6" fillId="0" borderId="1" xfId="0" applyFont="1" applyFill="1" applyBorder="1"/>
    <xf numFmtId="0" fontId="0" fillId="0" borderId="1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quotePrefix="1" applyFont="1" applyFill="1" applyBorder="1" applyAlignment="1">
      <alignment vertic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Border="1"/>
    <xf numFmtId="0" fontId="9" fillId="4" borderId="1" xfId="0" applyFont="1" applyFill="1" applyBorder="1"/>
    <xf numFmtId="0" fontId="1" fillId="0" borderId="0" xfId="0" applyFont="1" applyBorder="1"/>
    <xf numFmtId="0" fontId="6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vertical="center"/>
    </xf>
    <xf numFmtId="9" fontId="9" fillId="5" borderId="1" xfId="0" applyNumberFormat="1" applyFont="1" applyFill="1" applyBorder="1"/>
    <xf numFmtId="9" fontId="0" fillId="0" borderId="1" xfId="0" applyNumberFormat="1" applyBorder="1"/>
    <xf numFmtId="9" fontId="9" fillId="4" borderId="1" xfId="0" applyNumberFormat="1" applyFont="1" applyFill="1" applyBorder="1"/>
    <xf numFmtId="9" fontId="0" fillId="0" borderId="1" xfId="0" applyNumberFormat="1" applyBorder="1" applyAlignment="1">
      <alignment horizontal="right"/>
    </xf>
    <xf numFmtId="0" fontId="6" fillId="0" borderId="1" xfId="2" applyFont="1" applyFill="1" applyBorder="1"/>
    <xf numFmtId="0" fontId="6" fillId="2" borderId="1" xfId="2" applyFont="1" applyFill="1" applyBorder="1"/>
    <xf numFmtId="0" fontId="6" fillId="0" borderId="1" xfId="1" applyFont="1" applyFill="1" applyBorder="1"/>
    <xf numFmtId="9" fontId="0" fillId="4" borderId="1" xfId="0" applyNumberFormat="1" applyFill="1" applyBorder="1"/>
  </cellXfs>
  <cellStyles count="3">
    <cellStyle name="G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pane ySplit="7" topLeftCell="A8" activePane="bottomLeft" state="frozen"/>
      <selection pane="bottomLeft" activeCell="F14" sqref="F14"/>
    </sheetView>
  </sheetViews>
  <sheetFormatPr defaultRowHeight="14.5" x14ac:dyDescent="0.35"/>
  <cols>
    <col min="1" max="1" width="64.81640625" customWidth="1"/>
    <col min="2" max="2" width="13.453125" customWidth="1"/>
    <col min="3" max="3" width="13.7265625" customWidth="1"/>
    <col min="4" max="4" width="13.1796875" customWidth="1"/>
    <col min="5" max="5" width="13" customWidth="1"/>
    <col min="6" max="6" width="12.81640625" customWidth="1"/>
    <col min="7" max="7" width="19.1796875" customWidth="1"/>
    <col min="8" max="8" width="17.26953125" customWidth="1"/>
  </cols>
  <sheetData>
    <row r="1" spans="1:8" ht="28.5" x14ac:dyDescent="0.65">
      <c r="A1" s="1" t="s">
        <v>0</v>
      </c>
      <c r="B1" s="2"/>
    </row>
    <row r="2" spans="1:8" ht="18.5" x14ac:dyDescent="0.45">
      <c r="A2" s="3" t="s">
        <v>35</v>
      </c>
      <c r="B2" s="4"/>
    </row>
    <row r="3" spans="1:8" ht="18.5" x14ac:dyDescent="0.45">
      <c r="A3" s="25" t="s">
        <v>25</v>
      </c>
      <c r="B3" s="5"/>
    </row>
    <row r="4" spans="1:8" x14ac:dyDescent="0.35">
      <c r="A4" s="5"/>
      <c r="B4" s="5"/>
    </row>
    <row r="5" spans="1:8" x14ac:dyDescent="0.35">
      <c r="A5" s="5"/>
      <c r="B5" s="5"/>
    </row>
    <row r="6" spans="1:8" x14ac:dyDescent="0.35">
      <c r="A6" s="6" t="s">
        <v>1</v>
      </c>
      <c r="B6" s="7">
        <v>2016</v>
      </c>
      <c r="C6" s="7">
        <v>2017</v>
      </c>
      <c r="D6" s="7">
        <v>2018</v>
      </c>
      <c r="E6" s="7">
        <v>2019</v>
      </c>
      <c r="F6" s="7">
        <v>2020</v>
      </c>
      <c r="G6" s="7" t="s">
        <v>88</v>
      </c>
      <c r="H6" s="7" t="s">
        <v>89</v>
      </c>
    </row>
    <row r="7" spans="1:8" ht="15.5" x14ac:dyDescent="0.35">
      <c r="A7" s="39" t="s">
        <v>36</v>
      </c>
      <c r="B7" s="39">
        <f>B8+B17+B27</f>
        <v>3256</v>
      </c>
      <c r="C7" s="39">
        <f t="shared" ref="C7:F7" si="0">C8+C17+C27</f>
        <v>3213</v>
      </c>
      <c r="D7" s="39">
        <f t="shared" si="0"/>
        <v>3302</v>
      </c>
      <c r="E7" s="39">
        <f t="shared" si="0"/>
        <v>2922</v>
      </c>
      <c r="F7" s="39">
        <f t="shared" si="0"/>
        <v>2991</v>
      </c>
      <c r="G7" s="39">
        <f>F7-E7</f>
        <v>69</v>
      </c>
      <c r="H7" s="67">
        <f>F7/E7-1</f>
        <v>2.3613963039014418E-2</v>
      </c>
    </row>
    <row r="8" spans="1:8" ht="15.5" x14ac:dyDescent="0.35">
      <c r="A8" s="39" t="s">
        <v>11</v>
      </c>
      <c r="B8" s="39">
        <f>SUM(B9:B16)</f>
        <v>1036</v>
      </c>
      <c r="C8" s="39">
        <f t="shared" ref="C8:F8" si="1">SUM(C9:C16)</f>
        <v>1073</v>
      </c>
      <c r="D8" s="39">
        <f t="shared" si="1"/>
        <v>1058</v>
      </c>
      <c r="E8" s="39">
        <f t="shared" si="1"/>
        <v>922</v>
      </c>
      <c r="F8" s="39">
        <f t="shared" si="1"/>
        <v>889</v>
      </c>
      <c r="G8" s="39">
        <f>F8-E8</f>
        <v>-33</v>
      </c>
      <c r="H8" s="67">
        <f>F8/E8-1</f>
        <v>-3.579175704989157E-2</v>
      </c>
    </row>
    <row r="9" spans="1:8" x14ac:dyDescent="0.35">
      <c r="A9" s="22" t="s">
        <v>15</v>
      </c>
      <c r="B9" s="11">
        <v>79</v>
      </c>
      <c r="C9" s="40">
        <v>60</v>
      </c>
      <c r="D9" s="40">
        <v>56</v>
      </c>
      <c r="E9" s="41">
        <v>57</v>
      </c>
      <c r="F9" s="40">
        <v>67</v>
      </c>
      <c r="G9" s="45">
        <f>F9-E9</f>
        <v>10</v>
      </c>
      <c r="H9" s="68">
        <f>F9/E9-1</f>
        <v>0.17543859649122817</v>
      </c>
    </row>
    <row r="10" spans="1:8" x14ac:dyDescent="0.35">
      <c r="A10" s="22" t="s">
        <v>12</v>
      </c>
      <c r="B10" s="15">
        <v>76</v>
      </c>
      <c r="C10" s="40">
        <v>82</v>
      </c>
      <c r="D10" s="40">
        <v>67</v>
      </c>
      <c r="E10" s="41">
        <v>61</v>
      </c>
      <c r="F10" s="40">
        <v>73</v>
      </c>
      <c r="G10" s="45">
        <f t="shared" ref="G10:G16" si="2">F10-E10</f>
        <v>12</v>
      </c>
      <c r="H10" s="68">
        <f t="shared" ref="H10:H16" si="3">F10/E10-1</f>
        <v>0.19672131147540983</v>
      </c>
    </row>
    <row r="11" spans="1:8" x14ac:dyDescent="0.35">
      <c r="A11" s="22" t="s">
        <v>13</v>
      </c>
      <c r="B11" s="11">
        <v>201</v>
      </c>
      <c r="C11" s="40">
        <v>225</v>
      </c>
      <c r="D11" s="40">
        <v>195</v>
      </c>
      <c r="E11" s="41">
        <v>175</v>
      </c>
      <c r="F11" s="40">
        <v>164</v>
      </c>
      <c r="G11" s="45">
        <f t="shared" si="2"/>
        <v>-11</v>
      </c>
      <c r="H11" s="68">
        <f t="shared" si="3"/>
        <v>-6.2857142857142834E-2</v>
      </c>
    </row>
    <row r="12" spans="1:8" x14ac:dyDescent="0.35">
      <c r="A12" s="22" t="s">
        <v>37</v>
      </c>
      <c r="B12" s="42">
        <v>19</v>
      </c>
      <c r="C12" s="22">
        <v>16</v>
      </c>
      <c r="D12" s="26">
        <v>29</v>
      </c>
      <c r="E12" s="43">
        <v>27</v>
      </c>
      <c r="F12" s="71">
        <v>24</v>
      </c>
      <c r="G12" s="45">
        <f t="shared" si="2"/>
        <v>-3</v>
      </c>
      <c r="H12" s="68">
        <f t="shared" si="3"/>
        <v>-0.11111111111111116</v>
      </c>
    </row>
    <row r="13" spans="1:8" x14ac:dyDescent="0.35">
      <c r="A13" s="22" t="s">
        <v>14</v>
      </c>
      <c r="B13" s="11">
        <v>94</v>
      </c>
      <c r="C13" s="40">
        <v>83</v>
      </c>
      <c r="D13" s="40">
        <v>83</v>
      </c>
      <c r="E13" s="41">
        <v>84</v>
      </c>
      <c r="F13" s="40">
        <v>90</v>
      </c>
      <c r="G13" s="45">
        <f t="shared" si="2"/>
        <v>6</v>
      </c>
      <c r="H13" s="68">
        <f t="shared" si="3"/>
        <v>7.1428571428571397E-2</v>
      </c>
    </row>
    <row r="14" spans="1:8" x14ac:dyDescent="0.35">
      <c r="A14" s="22" t="s">
        <v>38</v>
      </c>
      <c r="B14" s="15">
        <v>298</v>
      </c>
      <c r="C14" s="40">
        <v>322</v>
      </c>
      <c r="D14" s="40">
        <v>334</v>
      </c>
      <c r="E14" s="41">
        <v>279</v>
      </c>
      <c r="F14" s="40">
        <v>259</v>
      </c>
      <c r="G14" s="45">
        <f t="shared" si="2"/>
        <v>-20</v>
      </c>
      <c r="H14" s="68">
        <f t="shared" si="3"/>
        <v>-7.1684587813620082E-2</v>
      </c>
    </row>
    <row r="15" spans="1:8" x14ac:dyDescent="0.35">
      <c r="A15" s="22" t="s">
        <v>39</v>
      </c>
      <c r="B15" s="11">
        <v>80</v>
      </c>
      <c r="C15" s="40">
        <v>94</v>
      </c>
      <c r="D15" s="40">
        <v>107</v>
      </c>
      <c r="E15" s="41">
        <v>80</v>
      </c>
      <c r="F15" s="40">
        <v>57</v>
      </c>
      <c r="G15" s="45">
        <f t="shared" si="2"/>
        <v>-23</v>
      </c>
      <c r="H15" s="68">
        <f t="shared" si="3"/>
        <v>-0.28749999999999998</v>
      </c>
    </row>
    <row r="16" spans="1:8" x14ac:dyDescent="0.35">
      <c r="A16" s="22" t="s">
        <v>40</v>
      </c>
      <c r="B16" s="11">
        <v>189</v>
      </c>
      <c r="C16" s="40">
        <v>191</v>
      </c>
      <c r="D16" s="40">
        <v>187</v>
      </c>
      <c r="E16" s="41">
        <v>159</v>
      </c>
      <c r="F16" s="40">
        <v>155</v>
      </c>
      <c r="G16" s="45">
        <f t="shared" si="2"/>
        <v>-4</v>
      </c>
      <c r="H16" s="68">
        <f t="shared" si="3"/>
        <v>-2.515723270440251E-2</v>
      </c>
    </row>
    <row r="17" spans="1:8" ht="15.5" x14ac:dyDescent="0.35">
      <c r="A17" s="39" t="s">
        <v>2</v>
      </c>
      <c r="B17" s="39">
        <f>SUM(B18:B26)</f>
        <v>1239</v>
      </c>
      <c r="C17" s="39">
        <f t="shared" ref="C17:F17" si="4">SUM(C18:C26)</f>
        <v>1177</v>
      </c>
      <c r="D17" s="39">
        <f t="shared" si="4"/>
        <v>1206</v>
      </c>
      <c r="E17" s="39">
        <f t="shared" si="4"/>
        <v>1127</v>
      </c>
      <c r="F17" s="39">
        <f t="shared" si="4"/>
        <v>1054</v>
      </c>
      <c r="G17" s="39">
        <f>F17-E17</f>
        <v>-73</v>
      </c>
      <c r="H17" s="67">
        <f>F17/E17-1</f>
        <v>-6.477373558118904E-2</v>
      </c>
    </row>
    <row r="18" spans="1:8" x14ac:dyDescent="0.35">
      <c r="A18" s="12" t="s">
        <v>7</v>
      </c>
      <c r="B18" s="11">
        <v>122</v>
      </c>
      <c r="C18" s="44">
        <v>75</v>
      </c>
      <c r="D18" s="45">
        <v>80</v>
      </c>
      <c r="E18" s="45">
        <v>89</v>
      </c>
      <c r="F18" s="45">
        <v>72</v>
      </c>
      <c r="G18" s="40">
        <f>F18-E18</f>
        <v>-17</v>
      </c>
      <c r="H18" s="68">
        <f>F18/E18-1</f>
        <v>-0.1910112359550562</v>
      </c>
    </row>
    <row r="19" spans="1:8" x14ac:dyDescent="0.35">
      <c r="A19" s="13" t="s">
        <v>76</v>
      </c>
      <c r="B19" s="37">
        <v>0</v>
      </c>
      <c r="C19" s="38">
        <v>0</v>
      </c>
      <c r="D19" s="45">
        <v>16</v>
      </c>
      <c r="E19" s="45">
        <v>16</v>
      </c>
      <c r="F19" s="45">
        <v>20</v>
      </c>
      <c r="G19" s="40">
        <f t="shared" ref="G19:G26" si="5">F19-E19</f>
        <v>4</v>
      </c>
      <c r="H19" s="68">
        <f t="shared" ref="H19:H26" si="6">F19/E19-1</f>
        <v>0.25</v>
      </c>
    </row>
    <row r="20" spans="1:8" x14ac:dyDescent="0.35">
      <c r="A20" s="13" t="s">
        <v>6</v>
      </c>
      <c r="B20" s="15">
        <v>173</v>
      </c>
      <c r="C20" s="44">
        <v>208</v>
      </c>
      <c r="D20" s="41">
        <v>170</v>
      </c>
      <c r="E20" s="41">
        <v>149</v>
      </c>
      <c r="F20" s="41">
        <v>177</v>
      </c>
      <c r="G20" s="40">
        <f t="shared" si="5"/>
        <v>28</v>
      </c>
      <c r="H20" s="68">
        <f t="shared" si="6"/>
        <v>0.18791946308724827</v>
      </c>
    </row>
    <row r="21" spans="1:8" x14ac:dyDescent="0.35">
      <c r="A21" s="12" t="s">
        <v>5</v>
      </c>
      <c r="B21" s="11">
        <v>100</v>
      </c>
      <c r="C21" s="44">
        <v>101</v>
      </c>
      <c r="D21" s="41">
        <v>85</v>
      </c>
      <c r="E21" s="41">
        <v>78</v>
      </c>
      <c r="F21" s="41">
        <v>52</v>
      </c>
      <c r="G21" s="40">
        <f t="shared" si="5"/>
        <v>-26</v>
      </c>
      <c r="H21" s="68">
        <f t="shared" si="6"/>
        <v>-0.33333333333333337</v>
      </c>
    </row>
    <row r="22" spans="1:8" x14ac:dyDescent="0.35">
      <c r="A22" s="8" t="s">
        <v>3</v>
      </c>
      <c r="B22" s="9">
        <v>408</v>
      </c>
      <c r="C22" s="44">
        <v>388</v>
      </c>
      <c r="D22" s="41">
        <v>404</v>
      </c>
      <c r="E22" s="41">
        <v>395</v>
      </c>
      <c r="F22" s="41">
        <v>387</v>
      </c>
      <c r="G22" s="40">
        <f t="shared" si="5"/>
        <v>-8</v>
      </c>
      <c r="H22" s="68">
        <f t="shared" si="6"/>
        <v>-2.0253164556962022E-2</v>
      </c>
    </row>
    <row r="23" spans="1:8" x14ac:dyDescent="0.35">
      <c r="A23" s="10" t="s">
        <v>4</v>
      </c>
      <c r="B23" s="11">
        <v>54</v>
      </c>
      <c r="C23" s="44">
        <v>56</v>
      </c>
      <c r="D23" s="41">
        <v>58</v>
      </c>
      <c r="E23" s="41">
        <v>55</v>
      </c>
      <c r="F23" s="41">
        <v>48</v>
      </c>
      <c r="G23" s="40">
        <f t="shared" si="5"/>
        <v>-7</v>
      </c>
      <c r="H23" s="68">
        <f t="shared" si="6"/>
        <v>-0.12727272727272732</v>
      </c>
    </row>
    <row r="24" spans="1:8" x14ac:dyDescent="0.35">
      <c r="A24" s="14" t="s">
        <v>8</v>
      </c>
      <c r="B24" s="15">
        <v>181</v>
      </c>
      <c r="C24" s="44">
        <v>149</v>
      </c>
      <c r="D24" s="41">
        <v>195</v>
      </c>
      <c r="E24" s="41">
        <v>177</v>
      </c>
      <c r="F24" s="41">
        <v>141</v>
      </c>
      <c r="G24" s="40">
        <f t="shared" si="5"/>
        <v>-36</v>
      </c>
      <c r="H24" s="68">
        <f t="shared" si="6"/>
        <v>-0.20338983050847459</v>
      </c>
    </row>
    <row r="25" spans="1:8" x14ac:dyDescent="0.35">
      <c r="A25" s="16" t="s">
        <v>41</v>
      </c>
      <c r="B25" s="11">
        <v>67</v>
      </c>
      <c r="C25" s="44">
        <v>79</v>
      </c>
      <c r="D25" s="40">
        <v>81</v>
      </c>
      <c r="E25" s="41">
        <v>56</v>
      </c>
      <c r="F25" s="40">
        <v>64</v>
      </c>
      <c r="G25" s="40">
        <f t="shared" si="5"/>
        <v>8</v>
      </c>
      <c r="H25" s="68">
        <f t="shared" si="6"/>
        <v>0.14285714285714279</v>
      </c>
    </row>
    <row r="26" spans="1:8" x14ac:dyDescent="0.35">
      <c r="A26" s="17" t="s">
        <v>9</v>
      </c>
      <c r="B26" s="11">
        <v>134</v>
      </c>
      <c r="C26" s="44">
        <v>121</v>
      </c>
      <c r="D26" s="40">
        <v>117</v>
      </c>
      <c r="E26" s="41">
        <v>112</v>
      </c>
      <c r="F26" s="40">
        <v>93</v>
      </c>
      <c r="G26" s="40">
        <f t="shared" si="5"/>
        <v>-19</v>
      </c>
      <c r="H26" s="68">
        <f t="shared" si="6"/>
        <v>-0.1696428571428571</v>
      </c>
    </row>
    <row r="27" spans="1:8" ht="15.5" x14ac:dyDescent="0.35">
      <c r="A27" s="39" t="s">
        <v>42</v>
      </c>
      <c r="B27" s="39">
        <f>B28+B64</f>
        <v>981</v>
      </c>
      <c r="C27" s="39">
        <f t="shared" ref="C27:E27" si="7">C28+C64</f>
        <v>963</v>
      </c>
      <c r="D27" s="39">
        <f t="shared" si="7"/>
        <v>1038</v>
      </c>
      <c r="E27" s="39">
        <f t="shared" si="7"/>
        <v>873</v>
      </c>
      <c r="F27" s="39">
        <f t="shared" ref="F27" si="8">F28+F64</f>
        <v>1048</v>
      </c>
      <c r="G27" s="39">
        <f>F27-E27</f>
        <v>175</v>
      </c>
      <c r="H27" s="67">
        <f>F27/E27-1</f>
        <v>0.20045819014891175</v>
      </c>
    </row>
    <row r="28" spans="1:8" ht="15.5" x14ac:dyDescent="0.35">
      <c r="A28" s="39" t="s">
        <v>43</v>
      </c>
      <c r="B28" s="39">
        <f>SUM(B29:B63)</f>
        <v>901</v>
      </c>
      <c r="C28" s="39">
        <f t="shared" ref="C28:E28" si="9">SUM(C29:C63)</f>
        <v>852</v>
      </c>
      <c r="D28" s="39">
        <f t="shared" si="9"/>
        <v>916</v>
      </c>
      <c r="E28" s="39">
        <f t="shared" si="9"/>
        <v>800</v>
      </c>
      <c r="F28" s="39">
        <f t="shared" ref="F28" si="10">SUM(F29:F63)</f>
        <v>890</v>
      </c>
      <c r="G28" s="39">
        <f>F28-E28</f>
        <v>90</v>
      </c>
      <c r="H28" s="67">
        <f>F28/E28-1</f>
        <v>0.11250000000000004</v>
      </c>
    </row>
    <row r="29" spans="1:8" x14ac:dyDescent="0.35">
      <c r="A29" s="17" t="s">
        <v>10</v>
      </c>
      <c r="B29" s="11">
        <v>21</v>
      </c>
      <c r="C29" s="44">
        <v>11</v>
      </c>
      <c r="D29" s="26">
        <v>15</v>
      </c>
      <c r="E29" s="43">
        <v>13</v>
      </c>
      <c r="F29" s="26">
        <v>31</v>
      </c>
      <c r="G29" s="40">
        <f>F29-E29</f>
        <v>18</v>
      </c>
      <c r="H29" s="68">
        <f>F29/E29-1</f>
        <v>1.3846153846153846</v>
      </c>
    </row>
    <row r="30" spans="1:8" x14ac:dyDescent="0.35">
      <c r="A30" s="17" t="s">
        <v>87</v>
      </c>
      <c r="B30" s="11">
        <v>12</v>
      </c>
      <c r="C30" s="44">
        <v>8</v>
      </c>
      <c r="D30" s="26">
        <v>13</v>
      </c>
      <c r="E30" s="43">
        <v>11</v>
      </c>
      <c r="F30" s="32">
        <v>0</v>
      </c>
      <c r="G30" s="27"/>
      <c r="H30" s="74"/>
    </row>
    <row r="31" spans="1:8" x14ac:dyDescent="0.35">
      <c r="A31" s="21" t="s">
        <v>44</v>
      </c>
      <c r="B31" s="46">
        <v>28</v>
      </c>
      <c r="C31" s="21">
        <v>12</v>
      </c>
      <c r="D31" s="26">
        <v>13</v>
      </c>
      <c r="E31" s="43">
        <v>23</v>
      </c>
      <c r="F31" s="71">
        <v>16</v>
      </c>
      <c r="G31" s="40">
        <f t="shared" ref="G31:G63" si="11">F31-E31</f>
        <v>-7</v>
      </c>
      <c r="H31" s="68">
        <f t="shared" ref="H31:H63" si="12">F31/E31-1</f>
        <v>-0.30434782608695654</v>
      </c>
    </row>
    <row r="32" spans="1:8" x14ac:dyDescent="0.35">
      <c r="A32" s="21" t="s">
        <v>82</v>
      </c>
      <c r="B32" s="65">
        <v>0</v>
      </c>
      <c r="C32" s="65">
        <v>0</v>
      </c>
      <c r="D32" s="65">
        <v>0</v>
      </c>
      <c r="E32" s="65">
        <v>0</v>
      </c>
      <c r="F32" s="71">
        <v>7</v>
      </c>
      <c r="G32" s="40">
        <f t="shared" si="11"/>
        <v>7</v>
      </c>
      <c r="H32" s="68">
        <v>0</v>
      </c>
    </row>
    <row r="33" spans="1:8" x14ac:dyDescent="0.35">
      <c r="A33" s="21" t="s">
        <v>45</v>
      </c>
      <c r="B33" s="47">
        <v>9</v>
      </c>
      <c r="C33" s="30">
        <v>8</v>
      </c>
      <c r="D33" s="26">
        <v>4</v>
      </c>
      <c r="E33" s="43">
        <v>9</v>
      </c>
      <c r="F33" s="71">
        <v>11</v>
      </c>
      <c r="G33" s="40">
        <f t="shared" si="11"/>
        <v>2</v>
      </c>
      <c r="H33" s="68">
        <f t="shared" si="12"/>
        <v>0.22222222222222232</v>
      </c>
    </row>
    <row r="34" spans="1:8" x14ac:dyDescent="0.35">
      <c r="A34" s="18" t="s">
        <v>32</v>
      </c>
      <c r="B34" s="48">
        <v>7</v>
      </c>
      <c r="C34" s="18">
        <v>6</v>
      </c>
      <c r="D34" s="26">
        <v>5</v>
      </c>
      <c r="E34" s="43">
        <v>12</v>
      </c>
      <c r="F34" s="71">
        <v>10</v>
      </c>
      <c r="G34" s="40">
        <f t="shared" si="11"/>
        <v>-2</v>
      </c>
      <c r="H34" s="68">
        <f t="shared" si="12"/>
        <v>-0.16666666666666663</v>
      </c>
    </row>
    <row r="35" spans="1:8" x14ac:dyDescent="0.35">
      <c r="A35" s="18" t="s">
        <v>46</v>
      </c>
      <c r="B35" s="48">
        <v>57</v>
      </c>
      <c r="C35" s="18">
        <v>61</v>
      </c>
      <c r="D35" s="26">
        <v>49</v>
      </c>
      <c r="E35" s="43">
        <v>55</v>
      </c>
      <c r="F35" s="73">
        <v>62</v>
      </c>
      <c r="G35" s="40">
        <f t="shared" si="11"/>
        <v>7</v>
      </c>
      <c r="H35" s="68">
        <f t="shared" si="12"/>
        <v>0.1272727272727272</v>
      </c>
    </row>
    <row r="36" spans="1:8" x14ac:dyDescent="0.35">
      <c r="A36" s="19" t="s">
        <v>47</v>
      </c>
      <c r="B36" s="45">
        <v>21</v>
      </c>
      <c r="C36" s="19">
        <v>22</v>
      </c>
      <c r="D36" s="26">
        <v>30</v>
      </c>
      <c r="E36" s="43">
        <v>18</v>
      </c>
      <c r="F36" s="71">
        <v>20</v>
      </c>
      <c r="G36" s="40">
        <f t="shared" si="11"/>
        <v>2</v>
      </c>
      <c r="H36" s="68">
        <f t="shared" si="12"/>
        <v>0.11111111111111116</v>
      </c>
    </row>
    <row r="37" spans="1:8" x14ac:dyDescent="0.35">
      <c r="A37" s="22" t="s">
        <v>17</v>
      </c>
      <c r="B37" s="48">
        <v>38</v>
      </c>
      <c r="C37" s="18">
        <v>43</v>
      </c>
      <c r="D37" s="26">
        <v>57</v>
      </c>
      <c r="E37" s="43">
        <v>38</v>
      </c>
      <c r="F37" s="71">
        <v>46</v>
      </c>
      <c r="G37" s="40">
        <f t="shared" si="11"/>
        <v>8</v>
      </c>
      <c r="H37" s="68">
        <f t="shared" si="12"/>
        <v>0.21052631578947367</v>
      </c>
    </row>
    <row r="38" spans="1:8" x14ac:dyDescent="0.35">
      <c r="A38" s="22" t="s">
        <v>18</v>
      </c>
      <c r="B38" s="48">
        <v>11</v>
      </c>
      <c r="C38" s="18">
        <v>13</v>
      </c>
      <c r="D38" s="26">
        <v>10</v>
      </c>
      <c r="E38" s="43">
        <v>13</v>
      </c>
      <c r="F38" s="71">
        <v>18</v>
      </c>
      <c r="G38" s="40">
        <f t="shared" si="11"/>
        <v>5</v>
      </c>
      <c r="H38" s="68">
        <f t="shared" si="12"/>
        <v>0.38461538461538458</v>
      </c>
    </row>
    <row r="39" spans="1:8" x14ac:dyDescent="0.35">
      <c r="A39" s="20" t="s">
        <v>48</v>
      </c>
      <c r="B39" s="46">
        <v>5</v>
      </c>
      <c r="C39" s="20">
        <v>5</v>
      </c>
      <c r="D39" s="26">
        <v>7</v>
      </c>
      <c r="E39" s="43">
        <v>2</v>
      </c>
      <c r="F39" s="71">
        <v>10</v>
      </c>
      <c r="G39" s="40">
        <f t="shared" si="11"/>
        <v>8</v>
      </c>
      <c r="H39" s="68">
        <f t="shared" si="12"/>
        <v>4</v>
      </c>
    </row>
    <row r="40" spans="1:8" x14ac:dyDescent="0.35">
      <c r="A40" s="22" t="s">
        <v>49</v>
      </c>
      <c r="B40" s="49">
        <v>50</v>
      </c>
      <c r="C40" s="18">
        <v>58</v>
      </c>
      <c r="D40" s="26">
        <v>64</v>
      </c>
      <c r="E40" s="43">
        <v>65</v>
      </c>
      <c r="F40" s="71">
        <v>88</v>
      </c>
      <c r="G40" s="40">
        <f t="shared" si="11"/>
        <v>23</v>
      </c>
      <c r="H40" s="68">
        <f t="shared" si="12"/>
        <v>0.35384615384615392</v>
      </c>
    </row>
    <row r="41" spans="1:8" x14ac:dyDescent="0.35">
      <c r="A41" s="22" t="s">
        <v>50</v>
      </c>
      <c r="B41" s="49">
        <v>20</v>
      </c>
      <c r="C41" s="18">
        <v>19</v>
      </c>
      <c r="D41" s="26">
        <v>34</v>
      </c>
      <c r="E41" s="43">
        <v>28</v>
      </c>
      <c r="F41" s="43">
        <v>23</v>
      </c>
      <c r="G41" s="40">
        <f t="shared" si="11"/>
        <v>-5</v>
      </c>
      <c r="H41" s="68">
        <f t="shared" si="12"/>
        <v>-0.1785714285714286</v>
      </c>
    </row>
    <row r="42" spans="1:8" x14ac:dyDescent="0.35">
      <c r="A42" s="22" t="s">
        <v>51</v>
      </c>
      <c r="B42" s="49">
        <v>35</v>
      </c>
      <c r="C42" s="18">
        <v>32</v>
      </c>
      <c r="D42" s="26">
        <v>47</v>
      </c>
      <c r="E42" s="43">
        <v>34</v>
      </c>
      <c r="F42" s="71">
        <v>37</v>
      </c>
      <c r="G42" s="40">
        <f t="shared" si="11"/>
        <v>3</v>
      </c>
      <c r="H42" s="68">
        <f t="shared" si="12"/>
        <v>8.8235294117646967E-2</v>
      </c>
    </row>
    <row r="43" spans="1:8" x14ac:dyDescent="0.35">
      <c r="A43" s="22" t="s">
        <v>21</v>
      </c>
      <c r="B43" s="49">
        <v>42</v>
      </c>
      <c r="C43" s="18">
        <v>39</v>
      </c>
      <c r="D43" s="26">
        <v>36</v>
      </c>
      <c r="E43" s="43">
        <v>37</v>
      </c>
      <c r="F43" s="71">
        <v>31</v>
      </c>
      <c r="G43" s="40">
        <f t="shared" si="11"/>
        <v>-6</v>
      </c>
      <c r="H43" s="68">
        <f t="shared" si="12"/>
        <v>-0.16216216216216217</v>
      </c>
    </row>
    <row r="44" spans="1:8" x14ac:dyDescent="0.35">
      <c r="A44" s="22" t="s">
        <v>22</v>
      </c>
      <c r="B44" s="49">
        <v>43</v>
      </c>
      <c r="C44" s="18">
        <v>23</v>
      </c>
      <c r="D44" s="26">
        <v>12</v>
      </c>
      <c r="E44" s="43">
        <v>20</v>
      </c>
      <c r="F44" s="71">
        <v>25</v>
      </c>
      <c r="G44" s="40">
        <f t="shared" si="11"/>
        <v>5</v>
      </c>
      <c r="H44" s="68">
        <f t="shared" si="12"/>
        <v>0.25</v>
      </c>
    </row>
    <row r="45" spans="1:8" x14ac:dyDescent="0.35">
      <c r="A45" s="20" t="s">
        <v>52</v>
      </c>
      <c r="B45" s="48">
        <v>12</v>
      </c>
      <c r="C45" s="20">
        <v>9</v>
      </c>
      <c r="D45" s="26">
        <v>9</v>
      </c>
      <c r="E45" s="43">
        <v>3</v>
      </c>
      <c r="F45" s="43">
        <v>0</v>
      </c>
      <c r="G45" s="40">
        <f t="shared" si="11"/>
        <v>-3</v>
      </c>
      <c r="H45" s="68">
        <f t="shared" si="12"/>
        <v>-1</v>
      </c>
    </row>
    <row r="46" spans="1:8" x14ac:dyDescent="0.35">
      <c r="A46" s="20" t="s">
        <v>16</v>
      </c>
      <c r="B46" s="48">
        <v>7</v>
      </c>
      <c r="C46" s="20">
        <v>8</v>
      </c>
      <c r="D46" s="26">
        <v>8</v>
      </c>
      <c r="E46" s="43">
        <v>4</v>
      </c>
      <c r="F46" s="73">
        <v>6</v>
      </c>
      <c r="G46" s="40">
        <f t="shared" si="11"/>
        <v>2</v>
      </c>
      <c r="H46" s="68">
        <f t="shared" si="12"/>
        <v>0.5</v>
      </c>
    </row>
    <row r="47" spans="1:8" x14ac:dyDescent="0.35">
      <c r="A47" s="20" t="s">
        <v>53</v>
      </c>
      <c r="B47" s="48">
        <v>14</v>
      </c>
      <c r="C47" s="20">
        <v>11</v>
      </c>
      <c r="D47" s="26">
        <v>9</v>
      </c>
      <c r="E47" s="43">
        <v>6</v>
      </c>
      <c r="F47" s="73">
        <v>6</v>
      </c>
      <c r="G47" s="40">
        <f t="shared" si="11"/>
        <v>0</v>
      </c>
      <c r="H47" s="68">
        <f t="shared" si="12"/>
        <v>0</v>
      </c>
    </row>
    <row r="48" spans="1:8" x14ac:dyDescent="0.35">
      <c r="A48" s="22" t="s">
        <v>34</v>
      </c>
      <c r="B48" s="48">
        <v>12</v>
      </c>
      <c r="C48" s="18">
        <v>16</v>
      </c>
      <c r="D48" s="26">
        <v>19</v>
      </c>
      <c r="E48" s="43">
        <v>25</v>
      </c>
      <c r="F48" s="71">
        <v>22</v>
      </c>
      <c r="G48" s="40">
        <f t="shared" si="11"/>
        <v>-3</v>
      </c>
      <c r="H48" s="68">
        <f t="shared" si="12"/>
        <v>-0.12</v>
      </c>
    </row>
    <row r="49" spans="1:8" x14ac:dyDescent="0.35">
      <c r="A49" s="22" t="s">
        <v>54</v>
      </c>
      <c r="B49" s="48">
        <v>19</v>
      </c>
      <c r="C49" s="18">
        <v>18</v>
      </c>
      <c r="D49" s="26">
        <v>38</v>
      </c>
      <c r="E49" s="43">
        <v>35</v>
      </c>
      <c r="F49" s="43">
        <v>34</v>
      </c>
      <c r="G49" s="40">
        <f t="shared" si="11"/>
        <v>-1</v>
      </c>
      <c r="H49" s="68">
        <f t="shared" si="12"/>
        <v>-2.8571428571428581E-2</v>
      </c>
    </row>
    <row r="50" spans="1:8" x14ac:dyDescent="0.35">
      <c r="A50" s="22" t="s">
        <v>55</v>
      </c>
      <c r="B50" s="49">
        <v>28</v>
      </c>
      <c r="C50" s="18">
        <v>20</v>
      </c>
      <c r="D50" s="31">
        <v>24</v>
      </c>
      <c r="E50" s="43">
        <v>19</v>
      </c>
      <c r="F50" s="71">
        <v>22</v>
      </c>
      <c r="G50" s="40">
        <f t="shared" si="11"/>
        <v>3</v>
      </c>
      <c r="H50" s="68">
        <f t="shared" si="12"/>
        <v>0.15789473684210531</v>
      </c>
    </row>
    <row r="51" spans="1:8" x14ac:dyDescent="0.35">
      <c r="A51" s="19" t="s">
        <v>56</v>
      </c>
      <c r="B51" s="45">
        <v>10</v>
      </c>
      <c r="C51" s="19">
        <v>17</v>
      </c>
      <c r="D51" s="31">
        <v>17</v>
      </c>
      <c r="E51" s="43">
        <v>8</v>
      </c>
      <c r="F51" s="71">
        <v>14</v>
      </c>
      <c r="G51" s="40">
        <f t="shared" si="11"/>
        <v>6</v>
      </c>
      <c r="H51" s="68">
        <f t="shared" si="12"/>
        <v>0.75</v>
      </c>
    </row>
    <row r="52" spans="1:8" x14ac:dyDescent="0.35">
      <c r="A52" s="19" t="s">
        <v>57</v>
      </c>
      <c r="B52" s="45">
        <v>21</v>
      </c>
      <c r="C52" s="19">
        <v>26</v>
      </c>
      <c r="D52" s="31">
        <v>27</v>
      </c>
      <c r="E52" s="43">
        <v>17</v>
      </c>
      <c r="F52" s="71">
        <v>22</v>
      </c>
      <c r="G52" s="40">
        <f t="shared" si="11"/>
        <v>5</v>
      </c>
      <c r="H52" s="68">
        <f t="shared" si="12"/>
        <v>0.29411764705882359</v>
      </c>
    </row>
    <row r="53" spans="1:8" x14ac:dyDescent="0.35">
      <c r="A53" s="22" t="s">
        <v>58</v>
      </c>
      <c r="B53" s="45">
        <v>29</v>
      </c>
      <c r="C53" s="18">
        <v>35</v>
      </c>
      <c r="D53" s="44">
        <v>51</v>
      </c>
      <c r="E53" s="41">
        <v>31</v>
      </c>
      <c r="F53" s="40">
        <v>51</v>
      </c>
      <c r="G53" s="40">
        <f t="shared" si="11"/>
        <v>20</v>
      </c>
      <c r="H53" s="68">
        <f t="shared" si="12"/>
        <v>0.64516129032258074</v>
      </c>
    </row>
    <row r="54" spans="1:8" x14ac:dyDescent="0.35">
      <c r="A54" s="22" t="s">
        <v>59</v>
      </c>
      <c r="B54" s="45">
        <v>59</v>
      </c>
      <c r="C54" s="18">
        <v>74</v>
      </c>
      <c r="D54" s="31">
        <v>75</v>
      </c>
      <c r="E54" s="43">
        <v>56</v>
      </c>
      <c r="F54" s="71">
        <v>48</v>
      </c>
      <c r="G54" s="40">
        <f t="shared" si="11"/>
        <v>-8</v>
      </c>
      <c r="H54" s="68">
        <f t="shared" si="12"/>
        <v>-0.1428571428571429</v>
      </c>
    </row>
    <row r="55" spans="1:8" x14ac:dyDescent="0.35">
      <c r="A55" s="22" t="s">
        <v>60</v>
      </c>
      <c r="B55" s="49">
        <v>28</v>
      </c>
      <c r="C55" s="18">
        <v>27</v>
      </c>
      <c r="D55" s="31">
        <v>36</v>
      </c>
      <c r="E55" s="43">
        <v>36</v>
      </c>
      <c r="F55" s="71">
        <v>36</v>
      </c>
      <c r="G55" s="40">
        <f t="shared" si="11"/>
        <v>0</v>
      </c>
      <c r="H55" s="68">
        <f t="shared" si="12"/>
        <v>0</v>
      </c>
    </row>
    <row r="56" spans="1:8" x14ac:dyDescent="0.35">
      <c r="A56" s="23" t="s">
        <v>19</v>
      </c>
      <c r="B56" s="45">
        <v>18</v>
      </c>
      <c r="C56" s="50">
        <v>17</v>
      </c>
      <c r="D56" s="45">
        <v>26</v>
      </c>
      <c r="E56" s="45">
        <v>25</v>
      </c>
      <c r="F56" s="45">
        <v>24</v>
      </c>
      <c r="G56" s="40">
        <f t="shared" si="11"/>
        <v>-1</v>
      </c>
      <c r="H56" s="68">
        <f t="shared" si="12"/>
        <v>-4.0000000000000036E-2</v>
      </c>
    </row>
    <row r="57" spans="1:8" x14ac:dyDescent="0.35">
      <c r="A57" s="22" t="s">
        <v>20</v>
      </c>
      <c r="B57" s="45">
        <v>26</v>
      </c>
      <c r="C57" s="28">
        <v>30</v>
      </c>
      <c r="D57" s="43">
        <v>26</v>
      </c>
      <c r="E57" s="43">
        <v>26</v>
      </c>
      <c r="F57" s="26">
        <v>27</v>
      </c>
      <c r="G57" s="40">
        <f t="shared" si="11"/>
        <v>1</v>
      </c>
      <c r="H57" s="68">
        <f t="shared" si="12"/>
        <v>3.8461538461538547E-2</v>
      </c>
    </row>
    <row r="58" spans="1:8" x14ac:dyDescent="0.35">
      <c r="A58" s="20" t="s">
        <v>33</v>
      </c>
      <c r="B58" s="48">
        <v>16</v>
      </c>
      <c r="C58" s="20">
        <v>13</v>
      </c>
      <c r="D58" s="31">
        <v>15</v>
      </c>
      <c r="E58" s="43">
        <v>20</v>
      </c>
      <c r="F58" s="26">
        <v>11</v>
      </c>
      <c r="G58" s="40">
        <f t="shared" si="11"/>
        <v>-9</v>
      </c>
      <c r="H58" s="68">
        <f t="shared" si="12"/>
        <v>-0.44999999999999996</v>
      </c>
    </row>
    <row r="59" spans="1:8" x14ac:dyDescent="0.35">
      <c r="A59" s="22" t="s">
        <v>23</v>
      </c>
      <c r="B59" s="49">
        <v>30</v>
      </c>
      <c r="C59" s="18">
        <v>28</v>
      </c>
      <c r="D59" s="31">
        <v>33</v>
      </c>
      <c r="E59" s="43">
        <v>39</v>
      </c>
      <c r="F59" s="71">
        <v>22</v>
      </c>
      <c r="G59" s="40">
        <f t="shared" si="11"/>
        <v>-17</v>
      </c>
      <c r="H59" s="68">
        <f t="shared" si="12"/>
        <v>-0.4358974358974359</v>
      </c>
    </row>
    <row r="60" spans="1:8" x14ac:dyDescent="0.35">
      <c r="A60" s="24" t="s">
        <v>61</v>
      </c>
      <c r="B60" s="51">
        <v>116</v>
      </c>
      <c r="C60" s="19">
        <v>105</v>
      </c>
      <c r="D60" s="31">
        <v>68</v>
      </c>
      <c r="E60" s="43">
        <v>48</v>
      </c>
      <c r="F60" s="71">
        <v>67</v>
      </c>
      <c r="G60" s="40">
        <f t="shared" si="11"/>
        <v>19</v>
      </c>
      <c r="H60" s="68">
        <f t="shared" si="12"/>
        <v>0.39583333333333326</v>
      </c>
    </row>
    <row r="61" spans="1:8" x14ac:dyDescent="0.35">
      <c r="A61" s="22" t="s">
        <v>24</v>
      </c>
      <c r="B61" s="49">
        <v>23</v>
      </c>
      <c r="C61" s="18">
        <v>11</v>
      </c>
      <c r="D61" s="31">
        <v>15</v>
      </c>
      <c r="E61" s="43">
        <v>7</v>
      </c>
      <c r="F61" s="71">
        <v>18</v>
      </c>
      <c r="G61" s="40">
        <f t="shared" si="11"/>
        <v>11</v>
      </c>
      <c r="H61" s="68">
        <f t="shared" si="12"/>
        <v>1.5714285714285716</v>
      </c>
    </row>
    <row r="62" spans="1:8" x14ac:dyDescent="0.35">
      <c r="A62" s="24" t="s">
        <v>62</v>
      </c>
      <c r="B62" s="51">
        <v>33</v>
      </c>
      <c r="C62" s="19">
        <v>27</v>
      </c>
      <c r="D62" s="31">
        <v>23</v>
      </c>
      <c r="E62" s="43">
        <v>16</v>
      </c>
      <c r="F62" s="43">
        <v>16</v>
      </c>
      <c r="G62" s="40">
        <f t="shared" si="11"/>
        <v>0</v>
      </c>
      <c r="H62" s="68">
        <f t="shared" si="12"/>
        <v>0</v>
      </c>
    </row>
    <row r="63" spans="1:8" x14ac:dyDescent="0.35">
      <c r="A63" s="22" t="s">
        <v>63</v>
      </c>
      <c r="B63" s="49">
        <v>1</v>
      </c>
      <c r="C63" s="18">
        <v>0</v>
      </c>
      <c r="D63" s="31">
        <v>1</v>
      </c>
      <c r="E63" s="43">
        <v>1</v>
      </c>
      <c r="F63" s="71">
        <v>9</v>
      </c>
      <c r="G63" s="40">
        <f t="shared" si="11"/>
        <v>8</v>
      </c>
      <c r="H63" s="68">
        <f t="shared" si="12"/>
        <v>8</v>
      </c>
    </row>
    <row r="64" spans="1:8" ht="15.5" x14ac:dyDescent="0.35">
      <c r="A64" s="39" t="s">
        <v>64</v>
      </c>
      <c r="B64" s="39">
        <f>SUM(B65:B80)</f>
        <v>80</v>
      </c>
      <c r="C64" s="39">
        <f t="shared" ref="C64:E64" si="13">SUM(C65:C80)</f>
        <v>111</v>
      </c>
      <c r="D64" s="39">
        <f t="shared" si="13"/>
        <v>122</v>
      </c>
      <c r="E64" s="39">
        <f t="shared" si="13"/>
        <v>73</v>
      </c>
      <c r="F64" s="39">
        <f t="shared" ref="F64" si="14">SUM(F65:F80)</f>
        <v>158</v>
      </c>
      <c r="G64" s="39">
        <f>F64-E64</f>
        <v>85</v>
      </c>
      <c r="H64" s="67">
        <f>F64/E64-1</f>
        <v>1.1643835616438358</v>
      </c>
    </row>
    <row r="65" spans="1:8" x14ac:dyDescent="0.35">
      <c r="A65" s="52" t="s">
        <v>28</v>
      </c>
      <c r="B65" s="52">
        <v>0</v>
      </c>
      <c r="C65" s="52">
        <v>21</v>
      </c>
      <c r="D65" s="53">
        <v>11</v>
      </c>
      <c r="E65" s="53">
        <v>5</v>
      </c>
      <c r="F65" s="53">
        <v>5</v>
      </c>
      <c r="G65" s="40">
        <f>F65-E65</f>
        <v>0</v>
      </c>
      <c r="H65" s="68">
        <f>F65/E65-1</f>
        <v>0</v>
      </c>
    </row>
    <row r="66" spans="1:8" x14ac:dyDescent="0.35">
      <c r="A66" s="52" t="s">
        <v>83</v>
      </c>
      <c r="B66" s="66">
        <v>0</v>
      </c>
      <c r="C66" s="66">
        <v>0</v>
      </c>
      <c r="D66" s="66">
        <v>0</v>
      </c>
      <c r="E66" s="53">
        <v>3</v>
      </c>
      <c r="F66" s="53">
        <v>9</v>
      </c>
      <c r="G66" s="40">
        <f t="shared" ref="G66:G80" si="15">F66-E66</f>
        <v>6</v>
      </c>
      <c r="H66" s="68">
        <f t="shared" ref="H66:H80" si="16">F66/E66-1</f>
        <v>2</v>
      </c>
    </row>
    <row r="67" spans="1:8" x14ac:dyDescent="0.35">
      <c r="A67" s="52" t="s">
        <v>84</v>
      </c>
      <c r="B67" s="66">
        <v>0</v>
      </c>
      <c r="C67" s="66">
        <v>0</v>
      </c>
      <c r="D67" s="53">
        <v>3</v>
      </c>
      <c r="E67" s="53">
        <v>8</v>
      </c>
      <c r="F67" s="53">
        <v>6</v>
      </c>
      <c r="G67" s="40">
        <f t="shared" si="15"/>
        <v>-2</v>
      </c>
      <c r="H67" s="68">
        <f t="shared" si="16"/>
        <v>-0.25</v>
      </c>
    </row>
    <row r="68" spans="1:8" x14ac:dyDescent="0.35">
      <c r="A68" s="52" t="s">
        <v>65</v>
      </c>
      <c r="B68" s="55">
        <v>11</v>
      </c>
      <c r="C68" s="52">
        <v>16</v>
      </c>
      <c r="D68" s="53">
        <v>16</v>
      </c>
      <c r="E68" s="53">
        <v>9</v>
      </c>
      <c r="F68" s="53">
        <v>27</v>
      </c>
      <c r="G68" s="40">
        <f t="shared" si="15"/>
        <v>18</v>
      </c>
      <c r="H68" s="68">
        <f t="shared" si="16"/>
        <v>2</v>
      </c>
    </row>
    <row r="69" spans="1:8" x14ac:dyDescent="0.35">
      <c r="A69" s="56" t="s">
        <v>66</v>
      </c>
      <c r="B69" s="57">
        <v>8</v>
      </c>
      <c r="C69" s="56">
        <v>11</v>
      </c>
      <c r="D69" s="53">
        <v>7</v>
      </c>
      <c r="E69" s="53">
        <v>5</v>
      </c>
      <c r="F69" s="53">
        <v>10</v>
      </c>
      <c r="G69" s="40">
        <f t="shared" si="15"/>
        <v>5</v>
      </c>
      <c r="H69" s="68">
        <f t="shared" si="16"/>
        <v>1</v>
      </c>
    </row>
    <row r="70" spans="1:8" x14ac:dyDescent="0.35">
      <c r="A70" s="52" t="s">
        <v>85</v>
      </c>
      <c r="B70" s="66">
        <v>0</v>
      </c>
      <c r="C70" s="66">
        <v>0</v>
      </c>
      <c r="D70" s="66">
        <v>0</v>
      </c>
      <c r="E70" s="53">
        <v>1</v>
      </c>
      <c r="F70" s="53">
        <v>6</v>
      </c>
      <c r="G70" s="40">
        <f t="shared" si="15"/>
        <v>5</v>
      </c>
      <c r="H70" s="68">
        <f t="shared" si="16"/>
        <v>5</v>
      </c>
    </row>
    <row r="71" spans="1:8" x14ac:dyDescent="0.35">
      <c r="A71" s="56" t="s">
        <v>67</v>
      </c>
      <c r="B71" s="56">
        <v>3</v>
      </c>
      <c r="C71" s="56">
        <v>3</v>
      </c>
      <c r="D71" s="53">
        <v>10</v>
      </c>
      <c r="E71" s="53">
        <v>7</v>
      </c>
      <c r="F71" s="53">
        <v>5</v>
      </c>
      <c r="G71" s="40">
        <f t="shared" si="15"/>
        <v>-2</v>
      </c>
      <c r="H71" s="68">
        <f t="shared" si="16"/>
        <v>-0.2857142857142857</v>
      </c>
    </row>
    <row r="72" spans="1:8" x14ac:dyDescent="0.35">
      <c r="A72" s="52" t="s">
        <v>68</v>
      </c>
      <c r="B72" s="52">
        <v>19</v>
      </c>
      <c r="C72" s="52">
        <v>13</v>
      </c>
      <c r="D72" s="53">
        <v>21</v>
      </c>
      <c r="E72" s="53">
        <v>16</v>
      </c>
      <c r="F72" s="53">
        <v>42</v>
      </c>
      <c r="G72" s="40">
        <f t="shared" si="15"/>
        <v>26</v>
      </c>
      <c r="H72" s="68">
        <f t="shared" si="16"/>
        <v>1.625</v>
      </c>
    </row>
    <row r="73" spans="1:8" x14ac:dyDescent="0.35">
      <c r="A73" s="52" t="s">
        <v>69</v>
      </c>
      <c r="B73" s="52">
        <v>7</v>
      </c>
      <c r="C73" s="52">
        <v>6</v>
      </c>
      <c r="D73" s="53">
        <v>10</v>
      </c>
      <c r="E73" s="53">
        <v>4</v>
      </c>
      <c r="F73" s="53">
        <v>8</v>
      </c>
      <c r="G73" s="40">
        <f t="shared" si="15"/>
        <v>4</v>
      </c>
      <c r="H73" s="68">
        <f t="shared" si="16"/>
        <v>1</v>
      </c>
    </row>
    <row r="74" spans="1:8" x14ac:dyDescent="0.35">
      <c r="A74" s="52" t="s">
        <v>70</v>
      </c>
      <c r="B74" s="52">
        <v>11</v>
      </c>
      <c r="C74" s="52">
        <v>16</v>
      </c>
      <c r="D74" s="53">
        <v>21</v>
      </c>
      <c r="E74" s="53">
        <v>8</v>
      </c>
      <c r="F74" s="53">
        <v>24</v>
      </c>
      <c r="G74" s="40">
        <f t="shared" si="15"/>
        <v>16</v>
      </c>
      <c r="H74" s="68">
        <f t="shared" si="16"/>
        <v>2</v>
      </c>
    </row>
    <row r="75" spans="1:8" x14ac:dyDescent="0.35">
      <c r="A75" s="58" t="s">
        <v>71</v>
      </c>
      <c r="B75" s="58">
        <v>0</v>
      </c>
      <c r="C75" s="58">
        <v>1</v>
      </c>
      <c r="D75" s="53">
        <v>0</v>
      </c>
      <c r="E75" s="53">
        <v>0</v>
      </c>
      <c r="F75" s="53">
        <v>2</v>
      </c>
      <c r="G75" s="40">
        <f t="shared" si="15"/>
        <v>2</v>
      </c>
      <c r="H75" s="68">
        <v>0</v>
      </c>
    </row>
    <row r="76" spans="1:8" x14ac:dyDescent="0.35">
      <c r="A76" s="56" t="s">
        <v>72</v>
      </c>
      <c r="B76" s="57">
        <v>3</v>
      </c>
      <c r="C76" s="56">
        <v>6</v>
      </c>
      <c r="D76" s="43">
        <v>3</v>
      </c>
      <c r="E76" s="53">
        <v>1</v>
      </c>
      <c r="F76" s="71">
        <v>5</v>
      </c>
      <c r="G76" s="40">
        <f t="shared" si="15"/>
        <v>4</v>
      </c>
      <c r="H76" s="68">
        <f t="shared" si="16"/>
        <v>4</v>
      </c>
    </row>
    <row r="77" spans="1:8" x14ac:dyDescent="0.35">
      <c r="A77" s="52" t="s">
        <v>73</v>
      </c>
      <c r="B77" s="52">
        <v>5</v>
      </c>
      <c r="C77" s="52">
        <v>1</v>
      </c>
      <c r="D77" s="53">
        <v>2</v>
      </c>
      <c r="E77" s="53">
        <v>0</v>
      </c>
      <c r="F77" s="53">
        <v>1</v>
      </c>
      <c r="G77" s="40">
        <f t="shared" si="15"/>
        <v>1</v>
      </c>
      <c r="H77" s="68">
        <v>0</v>
      </c>
    </row>
    <row r="78" spans="1:8" x14ac:dyDescent="0.35">
      <c r="A78" s="52" t="s">
        <v>74</v>
      </c>
      <c r="B78" s="52">
        <v>2</v>
      </c>
      <c r="C78" s="52">
        <v>0</v>
      </c>
      <c r="D78" s="53">
        <v>2</v>
      </c>
      <c r="E78" s="53">
        <v>0</v>
      </c>
      <c r="F78" s="53">
        <v>0</v>
      </c>
      <c r="G78" s="40">
        <f t="shared" si="15"/>
        <v>0</v>
      </c>
      <c r="H78" s="68">
        <v>0</v>
      </c>
    </row>
    <row r="79" spans="1:8" x14ac:dyDescent="0.35">
      <c r="A79" s="52" t="s">
        <v>75</v>
      </c>
      <c r="B79" s="52">
        <v>6</v>
      </c>
      <c r="C79" s="52">
        <v>10</v>
      </c>
      <c r="D79" s="43">
        <v>7</v>
      </c>
      <c r="E79" s="53">
        <v>4</v>
      </c>
      <c r="F79" s="71">
        <v>2</v>
      </c>
      <c r="G79" s="40">
        <f t="shared" si="15"/>
        <v>-2</v>
      </c>
      <c r="H79" s="68">
        <f t="shared" si="16"/>
        <v>-0.5</v>
      </c>
    </row>
    <row r="80" spans="1:8" x14ac:dyDescent="0.35">
      <c r="A80" s="52" t="s">
        <v>29</v>
      </c>
      <c r="B80" s="52">
        <v>5</v>
      </c>
      <c r="C80" s="52">
        <v>7</v>
      </c>
      <c r="D80" s="45">
        <v>9</v>
      </c>
      <c r="E80" s="53">
        <v>2</v>
      </c>
      <c r="F80" s="72">
        <v>6</v>
      </c>
      <c r="G80" s="40">
        <f t="shared" si="15"/>
        <v>4</v>
      </c>
      <c r="H80" s="68">
        <f t="shared" si="16"/>
        <v>2</v>
      </c>
    </row>
    <row r="81" spans="1:8" ht="15.5" x14ac:dyDescent="0.35">
      <c r="A81" s="63"/>
      <c r="B81" s="63"/>
      <c r="C81" s="63"/>
      <c r="D81" s="63"/>
      <c r="E81" s="63"/>
      <c r="F81" s="63"/>
      <c r="G81" s="63"/>
      <c r="H81" s="69"/>
    </row>
    <row r="82" spans="1:8" x14ac:dyDescent="0.35">
      <c r="A82" s="35" t="s">
        <v>78</v>
      </c>
      <c r="B82" s="55">
        <f t="shared" ref="B82:E82" si="17">B9+B10+B11+B12+B13+B14+B19+B20+B22+B24+B25+B29+B30+B31+B33+B34+B35+B36+B37+B39+B40+B41+B42+B43+B45+B47+B48+B49+B50+B53+B54+B55+B56+B58+B59+B60+B63+B65+B66+B67+B68+B70+B71+B72+B73+B74+B75+B76+B77+B79+B80</f>
        <v>2393</v>
      </c>
      <c r="C82" s="55">
        <f t="shared" si="17"/>
        <v>2409</v>
      </c>
      <c r="D82" s="55">
        <f t="shared" si="17"/>
        <v>2521</v>
      </c>
      <c r="E82" s="55">
        <f t="shared" si="17"/>
        <v>2233</v>
      </c>
      <c r="F82" s="55">
        <f>F9+F10+F11+F12+F13+F14+F19+F20+F22+F24+F25+F29+F30+F31+F33+F34+F35+F36+F37+F39+F40+F41+F42+F43+F45+F47+F48+F49+F50+F53+F54+F55+F56+F58+F59+F60+F63+F65+F66+F67+F68+F70+F71+F72+F73+F74+F75+F76+F77+F79+F80</f>
        <v>2351</v>
      </c>
      <c r="G82" s="29">
        <f>F82-E82</f>
        <v>118</v>
      </c>
      <c r="H82" s="70">
        <f>F82/E82-1</f>
        <v>5.2843708016121704E-2</v>
      </c>
    </row>
    <row r="83" spans="1:8" x14ac:dyDescent="0.35">
      <c r="A83" s="35" t="s">
        <v>79</v>
      </c>
      <c r="B83" s="55">
        <f>B16+B26+B38+B44+B46+B57+B51+B52+B61+B62+B69+B78</f>
        <v>507</v>
      </c>
      <c r="C83" s="55">
        <f t="shared" ref="C83:E83" si="18">C16+C26+C38+C44+C46+C57+C51+C52+C61+C62+C69+C78</f>
        <v>478</v>
      </c>
      <c r="D83" s="55">
        <f t="shared" si="18"/>
        <v>451</v>
      </c>
      <c r="E83" s="55">
        <f t="shared" si="18"/>
        <v>387</v>
      </c>
      <c r="F83" s="55">
        <f>F16+F26+F38+F44+F46+F57+F51+F52+F61+F62+F69+F78</f>
        <v>404</v>
      </c>
      <c r="G83" s="29">
        <f t="shared" ref="G83:G90" si="19">F83-E83</f>
        <v>17</v>
      </c>
      <c r="H83" s="70">
        <f t="shared" ref="H83:H90" si="20">F83/E83-1</f>
        <v>4.3927648578811374E-2</v>
      </c>
    </row>
    <row r="84" spans="1:8" x14ac:dyDescent="0.35">
      <c r="A84" s="35" t="s">
        <v>81</v>
      </c>
      <c r="B84" s="55">
        <f>B15+B23</f>
        <v>134</v>
      </c>
      <c r="C84" s="55">
        <f t="shared" ref="C84:E84" si="21">C15+C23</f>
        <v>150</v>
      </c>
      <c r="D84" s="55">
        <f t="shared" si="21"/>
        <v>165</v>
      </c>
      <c r="E84" s="55">
        <f t="shared" si="21"/>
        <v>135</v>
      </c>
      <c r="F84" s="55">
        <f>F15+F23</f>
        <v>105</v>
      </c>
      <c r="G84" s="29">
        <f t="shared" si="19"/>
        <v>-30</v>
      </c>
      <c r="H84" s="70">
        <f t="shared" si="20"/>
        <v>-0.22222222222222221</v>
      </c>
    </row>
    <row r="85" spans="1:8" x14ac:dyDescent="0.35">
      <c r="A85" s="35" t="s">
        <v>80</v>
      </c>
      <c r="B85" s="55">
        <f>B32</f>
        <v>0</v>
      </c>
      <c r="C85" s="55">
        <f t="shared" ref="C85:F85" si="22">C32</f>
        <v>0</v>
      </c>
      <c r="D85" s="55">
        <f t="shared" si="22"/>
        <v>0</v>
      </c>
      <c r="E85" s="55">
        <f t="shared" si="22"/>
        <v>0</v>
      </c>
      <c r="F85" s="55">
        <f t="shared" si="22"/>
        <v>7</v>
      </c>
      <c r="G85" s="29">
        <f t="shared" si="19"/>
        <v>7</v>
      </c>
      <c r="H85" s="70">
        <v>0</v>
      </c>
    </row>
    <row r="86" spans="1:8" x14ac:dyDescent="0.35">
      <c r="A86" s="35" t="s">
        <v>26</v>
      </c>
      <c r="B86" s="55">
        <f>B18+B21</f>
        <v>222</v>
      </c>
      <c r="C86" s="55">
        <f t="shared" ref="C86:E86" si="23">C18+C21</f>
        <v>176</v>
      </c>
      <c r="D86" s="55">
        <f t="shared" si="23"/>
        <v>165</v>
      </c>
      <c r="E86" s="55">
        <f t="shared" si="23"/>
        <v>167</v>
      </c>
      <c r="F86" s="55">
        <f>F18+F21</f>
        <v>124</v>
      </c>
      <c r="G86" s="29">
        <f t="shared" si="19"/>
        <v>-43</v>
      </c>
      <c r="H86" s="70">
        <f t="shared" si="20"/>
        <v>-0.25748502994011979</v>
      </c>
    </row>
    <row r="87" spans="1:8" x14ac:dyDescent="0.35">
      <c r="A87" s="33" t="s">
        <v>27</v>
      </c>
      <c r="B87" s="55">
        <f>B65+B66+B67+B70+B71+B73+B75+B77+B78+B79+B80</f>
        <v>28</v>
      </c>
      <c r="C87" s="55">
        <f t="shared" ref="C87:E87" si="24">C65+C66+C67+C70+C71+C73+C75+C77+C78+C79+C80</f>
        <v>49</v>
      </c>
      <c r="D87" s="55">
        <f t="shared" si="24"/>
        <v>54</v>
      </c>
      <c r="E87" s="55">
        <f t="shared" si="24"/>
        <v>34</v>
      </c>
      <c r="F87" s="55">
        <f>F65+F66+F67+F70+F71+F73+F75+F77+F78+F79+F80</f>
        <v>50</v>
      </c>
      <c r="G87" s="29">
        <f t="shared" si="19"/>
        <v>16</v>
      </c>
      <c r="H87" s="70">
        <f t="shared" si="20"/>
        <v>0.47058823529411775</v>
      </c>
    </row>
    <row r="88" spans="1:8" x14ac:dyDescent="0.35">
      <c r="A88" s="33" t="s">
        <v>92</v>
      </c>
      <c r="B88" s="55">
        <f>B68+B69+B72+B74+B76</f>
        <v>52</v>
      </c>
      <c r="C88" s="55">
        <f t="shared" ref="C88:F88" si="25">C68+C69+C72+C74+C76</f>
        <v>62</v>
      </c>
      <c r="D88" s="55">
        <f t="shared" si="25"/>
        <v>68</v>
      </c>
      <c r="E88" s="55">
        <f t="shared" si="25"/>
        <v>39</v>
      </c>
      <c r="F88" s="55">
        <f t="shared" si="25"/>
        <v>108</v>
      </c>
      <c r="G88" s="29">
        <f t="shared" si="19"/>
        <v>69</v>
      </c>
      <c r="H88" s="70">
        <f t="shared" si="20"/>
        <v>1.7692307692307692</v>
      </c>
    </row>
    <row r="89" spans="1:8" x14ac:dyDescent="0.35">
      <c r="A89" s="34" t="s">
        <v>90</v>
      </c>
      <c r="B89" s="55">
        <f>B9+B10+B11+B12+B13+B14+B15+B16+B18+B19+B20+B21+B22+B23+B24+B25+B26+B29+B30+B31+B32+B33+B34+B35+B37+B38+B39+B40+B41+B42+B43+B44+B45+B46+B47+B48+B50+B51+B53+B55+B56+B57+B58+B59+B61+B63</f>
        <v>2907</v>
      </c>
      <c r="C89" s="55">
        <f t="shared" ref="C89:E89" si="26">C9+C10+C11+C12+C13+C14+C15+C16+C18+C19+C20+C21+C22+C23+C24+C25+C26+C29+C30+C31+C32+C33+C34+C35+C37+C38+C39+C40+C41+C42+C43+C44+C45+C46+C47+C48+C50+C51+C53+C55+C56+C57+C58+C59+C61+C63</f>
        <v>2830</v>
      </c>
      <c r="D89" s="55">
        <f t="shared" si="26"/>
        <v>2919</v>
      </c>
      <c r="E89" s="55">
        <f t="shared" si="26"/>
        <v>2659</v>
      </c>
      <c r="F89" s="55">
        <f>F9+F10+F11+F12+F13+F14+F15+F16+F18+F19+F20+F21+F22+F23+F24+F25+F26+F29+F30+F31+F32+F33+F34+F35+F37+F38+F39+F40+F41+F42+F43+F44+F45+F46+F47+F48+F50+F51+F53+F55+F56+F57+F58+F59+F61+F63</f>
        <v>2626</v>
      </c>
      <c r="G89" s="29">
        <f t="shared" si="19"/>
        <v>-33</v>
      </c>
      <c r="H89" s="70">
        <f t="shared" si="20"/>
        <v>-1.2410680707032773E-2</v>
      </c>
    </row>
    <row r="90" spans="1:8" x14ac:dyDescent="0.35">
      <c r="A90" s="33" t="s">
        <v>91</v>
      </c>
      <c r="B90" s="55">
        <f>B36+B49+B52+B54+B60+B62</f>
        <v>269</v>
      </c>
      <c r="C90" s="55">
        <f t="shared" ref="C90:F90" si="27">C36+C49+C52+C54+C60+C62</f>
        <v>272</v>
      </c>
      <c r="D90" s="55">
        <f t="shared" si="27"/>
        <v>261</v>
      </c>
      <c r="E90" s="55">
        <f t="shared" si="27"/>
        <v>190</v>
      </c>
      <c r="F90" s="55">
        <f t="shared" si="27"/>
        <v>207</v>
      </c>
      <c r="G90" s="29">
        <f t="shared" si="19"/>
        <v>17</v>
      </c>
      <c r="H90" s="70">
        <f t="shared" si="20"/>
        <v>8.9473684210526372E-2</v>
      </c>
    </row>
    <row r="91" spans="1:8" x14ac:dyDescent="0.35">
      <c r="A91" s="64"/>
      <c r="B91" s="54"/>
      <c r="C91" s="54"/>
      <c r="D91" s="59"/>
      <c r="E91" s="61"/>
      <c r="F91" s="54"/>
      <c r="G91" s="62"/>
      <c r="H91" s="62"/>
    </row>
    <row r="92" spans="1:8" x14ac:dyDescent="0.35">
      <c r="A92" s="36" t="s">
        <v>31</v>
      </c>
      <c r="B92" s="54"/>
      <c r="C92" s="54"/>
      <c r="D92" s="54"/>
      <c r="E92" s="59"/>
      <c r="F92" s="54"/>
    </row>
    <row r="93" spans="1:8" x14ac:dyDescent="0.35">
      <c r="A93" s="36" t="s">
        <v>30</v>
      </c>
      <c r="B93" s="54"/>
      <c r="C93" s="54"/>
      <c r="D93" s="54"/>
      <c r="E93" s="59"/>
      <c r="F93" s="54"/>
    </row>
    <row r="94" spans="1:8" x14ac:dyDescent="0.35">
      <c r="A94" s="36" t="s">
        <v>77</v>
      </c>
      <c r="B94" s="54"/>
      <c r="C94" s="54"/>
      <c r="D94" s="54"/>
      <c r="E94" s="59"/>
      <c r="F94" s="54"/>
    </row>
    <row r="95" spans="1:8" x14ac:dyDescent="0.35">
      <c r="A95" s="36" t="s">
        <v>86</v>
      </c>
      <c r="B95" s="54"/>
      <c r="C95" s="54"/>
      <c r="D95" s="54"/>
      <c r="E95" s="59"/>
      <c r="F95" s="54"/>
    </row>
    <row r="96" spans="1:8" x14ac:dyDescent="0.35">
      <c r="A96" s="36"/>
      <c r="B96" s="54"/>
      <c r="C96" s="54"/>
      <c r="D96" s="54"/>
      <c r="E96" s="59"/>
      <c r="F96" s="54"/>
    </row>
    <row r="97" spans="1:6" x14ac:dyDescent="0.35">
      <c r="A97" s="36"/>
      <c r="B97" s="54"/>
      <c r="C97" s="54"/>
      <c r="D97" s="54"/>
      <c r="E97" s="59"/>
      <c r="F97" s="54"/>
    </row>
    <row r="98" spans="1:6" x14ac:dyDescent="0.35">
      <c r="A98" s="54"/>
      <c r="B98" s="54"/>
      <c r="C98" s="54"/>
      <c r="D98" s="54"/>
      <c r="E98" s="59"/>
      <c r="F98" s="54"/>
    </row>
    <row r="99" spans="1:6" x14ac:dyDescent="0.35">
      <c r="A99" s="54"/>
      <c r="B99" s="54"/>
      <c r="C99" s="54"/>
      <c r="D99" s="54"/>
      <c r="E99" s="59"/>
      <c r="F99" s="54"/>
    </row>
    <row r="100" spans="1:6" x14ac:dyDescent="0.35">
      <c r="A100" s="54"/>
      <c r="B100" s="54"/>
      <c r="C100" s="54"/>
      <c r="D100" s="54"/>
      <c r="E100" s="59"/>
      <c r="F100" s="54"/>
    </row>
    <row r="101" spans="1:6" x14ac:dyDescent="0.35">
      <c r="A101" s="54"/>
      <c r="B101" s="54"/>
      <c r="C101" s="54"/>
      <c r="D101" s="54"/>
      <c r="E101" s="59"/>
      <c r="F101" s="54"/>
    </row>
    <row r="103" spans="1:6" x14ac:dyDescent="0.35">
      <c r="A103" s="60"/>
    </row>
    <row r="104" spans="1:6" x14ac:dyDescent="0.35">
      <c r="A104" s="60"/>
    </row>
    <row r="105" spans="1:6" x14ac:dyDescent="0.35">
      <c r="A105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Antal 1. prioriteter 2016-2020</vt:lpstr>
    </vt:vector>
  </TitlesOfParts>
  <Company>University College Lillebælt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Bøg Grue</dc:creator>
  <dc:description/>
  <cp:lastModifiedBy>Kasper Duus</cp:lastModifiedBy>
  <cp:lastPrinted>2019-03-14T14:36:22Z</cp:lastPrinted>
  <dcterms:created xsi:type="dcterms:W3CDTF">2019-03-14T07:29:21Z</dcterms:created>
  <dcterms:modified xsi:type="dcterms:W3CDTF">2020-03-22T16:01:34Z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nummer">
    <vt:lpwstr>D20-1339481</vt:lpwstr>
  </property>
  <property fmtid="{D5CDD505-2E9C-101B-9397-08002B2CF9AE}" pid="3" name="DN_D_Brevdato_DK">
    <vt:lpwstr>19-03-2020</vt:lpwstr>
  </property>
  <property fmtid="{D5CDD505-2E9C-101B-9397-08002B2CF9AE}" pid="4" name="DN_D_UnderskriverNavn">
    <vt:lpwstr/>
  </property>
  <property fmtid="{D5CDD505-2E9C-101B-9397-08002B2CF9AE}" pid="5" name="DN_D_UnderskriverTitel">
    <vt:lpwstr/>
  </property>
  <property fmtid="{D5CDD505-2E9C-101B-9397-08002B2CF9AE}" pid="6" name="DN_D_UnderskriverEmail">
    <vt:lpwstr/>
  </property>
  <property fmtid="{D5CDD505-2E9C-101B-9397-08002B2CF9AE}" pid="7" name="DN_D_UnderskriverTelefon">
    <vt:lpwstr/>
  </property>
  <property fmtid="{D5CDD505-2E9C-101B-9397-08002B2CF9AE}" pid="8" name="DN_D_UCLLokationNavn">
    <vt:lpwstr/>
  </property>
  <property fmtid="{D5CDD505-2E9C-101B-9397-08002B2CF9AE}" pid="9" name="DN_D_UCLLokationGade">
    <vt:lpwstr/>
  </property>
  <property fmtid="{D5CDD505-2E9C-101B-9397-08002B2CF9AE}" pid="10" name="DN_D_UCLLokationPostNr">
    <vt:lpwstr/>
  </property>
  <property fmtid="{D5CDD505-2E9C-101B-9397-08002B2CF9AE}" pid="11" name="DN_D_UCLLokationBy">
    <vt:lpwstr/>
  </property>
  <property fmtid="{D5CDD505-2E9C-101B-9397-08002B2CF9AE}" pid="12" name="DN_D_AnsvarligInitialer">
    <vt:lpwstr>pebe1</vt:lpwstr>
  </property>
  <property fmtid="{D5CDD505-2E9C-101B-9397-08002B2CF9AE}" pid="13" name="DN_D_Startdato_DK">
    <vt:lpwstr/>
  </property>
  <property fmtid="{D5CDD505-2E9C-101B-9397-08002B2CF9AE}" pid="14" name="DN_D_Slutdato_DK">
    <vt:lpwstr/>
  </property>
  <property fmtid="{D5CDD505-2E9C-101B-9397-08002B2CF9AE}" pid="15" name="DN_D_Oprettelsesdato">
    <vt:lpwstr>16-03-2020</vt:lpwstr>
  </property>
  <property fmtid="{D5CDD505-2E9C-101B-9397-08002B2CF9AE}" pid="16" name="DN_D_Dokumenttitel">
    <vt:lpwstr>Antal 1. prioritetsansøgninger (Ansøgningsfrist kvote 2)</vt:lpwstr>
  </property>
  <property fmtid="{D5CDD505-2E9C-101B-9397-08002B2CF9AE}" pid="17" name="DN_D_UCLAfdeling">
    <vt:lpwstr/>
  </property>
  <property fmtid="{D5CDD505-2E9C-101B-9397-08002B2CF9AE}" pid="18" name="DN_D_Brevdato_EN">
    <vt:lpwstr>19-03-2020</vt:lpwstr>
  </property>
  <property fmtid="{D5CDD505-2E9C-101B-9397-08002B2CF9AE}" pid="19" name="DN_D_UCLlokationLand">
    <vt:lpwstr/>
  </property>
  <property fmtid="{D5CDD505-2E9C-101B-9397-08002B2CF9AE}" pid="20" name="DN_S_Moededato">
    <vt:lpwstr/>
  </property>
  <property fmtid="{D5CDD505-2E9C-101B-9397-08002B2CF9AE}" pid="21" name="DN_D_Moededato">
    <vt:lpwstr/>
  </property>
  <property fmtid="{D5CDD505-2E9C-101B-9397-08002B2CF9AE}" pid="22" name="DN_D_Starttidspunkt">
    <vt:lpwstr/>
  </property>
  <property fmtid="{D5CDD505-2E9C-101B-9397-08002B2CF9AE}" pid="23" name="DN_D_Sluttidspunkt">
    <vt:lpwstr/>
  </property>
  <property fmtid="{D5CDD505-2E9C-101B-9397-08002B2CF9AE}" pid="24" name="DN_D_Referent">
    <vt:lpwstr/>
  </property>
  <property fmtid="{D5CDD505-2E9C-101B-9397-08002B2CF9AE}" pid="25" name="DN_D_Moedelokale">
    <vt:lpwstr/>
  </property>
  <property fmtid="{D5CDD505-2E9C-101B-9397-08002B2CF9AE}" pid="26" name="DN_D_MedarbejderNavn">
    <vt:lpwstr/>
  </property>
  <property fmtid="{D5CDD505-2E9C-101B-9397-08002B2CF9AE}" pid="27" name="DN_D_AnsvarligNavn">
    <vt:lpwstr>Pernille Bering Kyndesen</vt:lpwstr>
  </property>
  <property fmtid="{D5CDD505-2E9C-101B-9397-08002B2CF9AE}" pid="28" name="DN_D_Indleveringsdato">
    <vt:lpwstr/>
  </property>
  <property fmtid="{D5CDD505-2E9C-101B-9397-08002B2CF9AE}" pid="29" name="DN_D_VejlederNavn">
    <vt:lpwstr/>
  </property>
  <property fmtid="{D5CDD505-2E9C-101B-9397-08002B2CF9AE}" pid="30" name="DN_D_Merit">
    <vt:lpwstr/>
  </property>
  <property fmtid="{D5CDD505-2E9C-101B-9397-08002B2CF9AE}" pid="31" name="DN_D_MedarbejdersForretningsenhed">
    <vt:lpwstr/>
  </property>
  <property fmtid="{D5CDD505-2E9C-101B-9397-08002B2CF9AE}" pid="32" name="DN_D_InternUnderskriverFuldeNavn">
    <vt:lpwstr/>
  </property>
  <property fmtid="{D5CDD505-2E9C-101B-9397-08002B2CF9AE}" pid="33" name="DN_D_InternUnderskriverMail">
    <vt:lpwstr/>
  </property>
  <property fmtid="{D5CDD505-2E9C-101B-9397-08002B2CF9AE}" pid="34" name="DN_D_InternUnderskriverTelefon">
    <vt:lpwstr/>
  </property>
  <property fmtid="{D5CDD505-2E9C-101B-9397-08002B2CF9AE}" pid="35" name="DN_D_Dokumentnummer">
    <vt:lpwstr>D20-1339481</vt:lpwstr>
  </property>
  <property fmtid="{D5CDD505-2E9C-101B-9397-08002B2CF9AE}" pid="36" name="DN_D_DokumentCurrentMajorVersion">
    <vt:lpwstr>7.0</vt:lpwstr>
  </property>
  <property fmtid="{D5CDD505-2E9C-101B-9397-08002B2CF9AE}" pid="37" name="DN_D_Indstilling">
    <vt:lpwstr/>
  </property>
  <property fmtid="{D5CDD505-2E9C-101B-9397-08002B2CF9AE}" pid="38" name="DN_D_Sagsfremstilling">
    <vt:lpwstr/>
  </property>
  <property fmtid="{D5CDD505-2E9C-101B-9397-08002B2CF9AE}" pid="39" name="Mødefora">
    <vt:lpwstr/>
  </property>
  <property fmtid="{D5CDD505-2E9C-101B-9397-08002B2CF9AE}" pid="40" name="DN_S_Sagsnummer">
    <vt:lpwstr>S19-30737</vt:lpwstr>
  </property>
  <property fmtid="{D5CDD505-2E9C-101B-9397-08002B2CF9AE}" pid="41" name="DN_S_Sagstitel">
    <vt:lpwstr>Tal og data</vt:lpwstr>
  </property>
  <property fmtid="{D5CDD505-2E9C-101B-9397-08002B2CF9AE}" pid="42" name="DN_S_Projekleder_Fuldenavn">
    <vt:lpwstr/>
  </property>
  <property fmtid="{D5CDD505-2E9C-101B-9397-08002B2CF9AE}" pid="43" name="DN_S_Projektleder_Jobtitel">
    <vt:lpwstr/>
  </property>
  <property fmtid="{D5CDD505-2E9C-101B-9397-08002B2CF9AE}" pid="44" name="DN_S_Projektleder_email">
    <vt:lpwstr/>
  </property>
  <property fmtid="{D5CDD505-2E9C-101B-9397-08002B2CF9AE}" pid="45" name="DN_S_StuderendeNavn">
    <vt:lpwstr/>
  </property>
  <property fmtid="{D5CDD505-2E9C-101B-9397-08002B2CF9AE}" pid="46" name="DN_S_StuderendeBy">
    <vt:lpwstr/>
  </property>
  <property fmtid="{D5CDD505-2E9C-101B-9397-08002B2CF9AE}" pid="47" name="DN_S_StuderendeEmail">
    <vt:lpwstr/>
  </property>
  <property fmtid="{D5CDD505-2E9C-101B-9397-08002B2CF9AE}" pid="48" name="DN_S_Ansvarlig_Navn">
    <vt:lpwstr>Marie Falk Nyboe</vt:lpwstr>
  </property>
  <property fmtid="{D5CDD505-2E9C-101B-9397-08002B2CF9AE}" pid="49" name="DN_S_Klagedato">
    <vt:lpwstr/>
  </property>
  <property fmtid="{D5CDD505-2E9C-101B-9397-08002B2CF9AE}" pid="50" name="DN_S_Type_Eksamensklage">
    <vt:lpwstr/>
  </property>
  <property fmtid="{D5CDD505-2E9C-101B-9397-08002B2CF9AE}" pid="51" name="DN_S_AfdelingNavn">
    <vt:lpwstr/>
  </property>
  <property fmtid="{D5CDD505-2E9C-101B-9397-08002B2CF9AE}" pid="52" name="DN_S_OffentliggoerelseKarakter">
    <vt:lpwstr/>
  </property>
  <property fmtid="{D5CDD505-2E9C-101B-9397-08002B2CF9AE}" pid="53" name="DN_S_Fag">
    <vt:lpwstr/>
  </property>
  <property fmtid="{D5CDD505-2E9C-101B-9397-08002B2CF9AE}" pid="54" name="DN_S_LederFuldeNavn">
    <vt:lpwstr/>
  </property>
  <property fmtid="{D5CDD505-2E9C-101B-9397-08002B2CF9AE}" pid="55" name="DN_S_LederEmail">
    <vt:lpwstr/>
  </property>
  <property fmtid="{D5CDD505-2E9C-101B-9397-08002B2CF9AE}" pid="56" name="DN_S_LederJobtitel">
    <vt:lpwstr/>
  </property>
  <property fmtid="{D5CDD505-2E9C-101B-9397-08002B2CF9AE}" pid="57" name="DN_S_LederTelefon">
    <vt:lpwstr/>
  </property>
  <property fmtid="{D5CDD505-2E9C-101B-9397-08002B2CF9AE}" pid="58" name="DN_S_UCL-IDNummer">
    <vt:lpwstr/>
  </property>
  <property fmtid="{D5CDD505-2E9C-101B-9397-08002B2CF9AE}" pid="59" name="DN_S_Holdnr.">
    <vt:lpwstr/>
  </property>
  <property fmtid="{D5CDD505-2E9C-101B-9397-08002B2CF9AE}" pid="60" name="DN_S_Prøveform">
    <vt:lpwstr/>
  </property>
  <property fmtid="{D5CDD505-2E9C-101B-9397-08002B2CF9AE}" pid="61" name="DN_S_SemesterModul">
    <vt:lpwstr/>
  </property>
  <property fmtid="{D5CDD505-2E9C-101B-9397-08002B2CF9AE}" pid="62" name="DN_S_Medarbejder">
    <vt:lpwstr/>
  </property>
  <property fmtid="{D5CDD505-2E9C-101B-9397-08002B2CF9AE}" pid="63" name="DN_S_Censor(Navn)">
    <vt:lpwstr/>
  </property>
  <property fmtid="{D5CDD505-2E9C-101B-9397-08002B2CF9AE}" pid="64" name="DN_S_Email">
    <vt:lpwstr/>
  </property>
  <property fmtid="{D5CDD505-2E9C-101B-9397-08002B2CF9AE}" pid="65" name="DN_S_Øvrigeeksterne">
    <vt:lpwstr/>
  </property>
  <property fmtid="{D5CDD505-2E9C-101B-9397-08002B2CF9AE}" pid="66" name="Comments">
    <vt:lpwstr/>
  </property>
</Properties>
</file>